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HP\Desktop\Kỳ họp 17\Tài liệu đăng tải\"/>
    </mc:Choice>
  </mc:AlternateContent>
  <xr:revisionPtr revIDLastSave="0" documentId="8_{DDC15F90-1DB9-4F12-BF47-8CFE56171BA1}" xr6:coauthVersionLast="47" xr6:coauthVersionMax="47" xr10:uidLastSave="{00000000-0000-0000-0000-000000000000}"/>
  <bookViews>
    <workbookView xWindow="-110" yWindow="-110" windowWidth="19420" windowHeight="10300" activeTab="3" xr2:uid="{00000000-000D-0000-FFFF-FFFF00000000}"/>
  </bookViews>
  <sheets>
    <sheet name="Bieu 5- 1 cua" sheetId="19" r:id="rId1"/>
    <sheet name="Bieu 6 UBND xa, TT" sheetId="18" r:id="rId2"/>
    <sheet name="Bieu 7- TH DA thu hoi " sheetId="21" r:id="rId3"/>
    <sheet name="Bieu 8- GCN chua tra" sheetId="20" r:id="rId4"/>
  </sheets>
  <externalReferences>
    <externalReference r:id="rId5"/>
    <externalReference r:id="rId6"/>
  </externalReferences>
  <definedNames>
    <definedName name="___xlnm._FilterDatabase_1">#REF!</definedName>
    <definedName name="___xlnm._FilterDatabase_2">#REF!</definedName>
    <definedName name="__xlnm._FilterDatabase_1">#REF!</definedName>
    <definedName name="__xlnm._FilterDatabase_2">#REF!</definedName>
    <definedName name="_xlnm._FilterDatabase" localSheetId="2" hidden="1">'Bieu 7- TH DA thu hoi '!$A$5:$AW$226</definedName>
    <definedName name="LoaiDoiTuongSuDung" localSheetId="2">[1]DanhMuc!$B$4:$B$22</definedName>
    <definedName name="LoaiDoiTuongSuDung">[2]DanhMuc!$B$4:$B$22</definedName>
    <definedName name="LoaiMucDichSuDungDat" localSheetId="2">[1]DanhMuc!$F$3:$F$83</definedName>
    <definedName name="LoaiMucDichSuDungDat">[2]DanhMuc!$F$3:$F$83</definedName>
    <definedName name="LoaiNguonGocSuDung" localSheetId="2">[1]DanhMuc!$I$3:$I$38</definedName>
    <definedName name="LoaiNguonGocSuDung">[2]DanhMuc!$I$3:$I$38</definedName>
    <definedName name="_xlnm.Print_Area" localSheetId="0">'Bieu 5- 1 cua'!$A$1:$AA$22</definedName>
    <definedName name="_xlnm.Print_Area" localSheetId="2">'Bieu 7- TH DA thu hoi '!$A$1:$AV$225</definedName>
    <definedName name="_xlnm.Print_Area" localSheetId="3">'Bieu 8- GCN chua tra'!$A$1:$J$22</definedName>
    <definedName name="_xlnm.Print_Titles" localSheetId="2">'Bieu 7- TH DA thu hoi '!$2:$4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1" l="1"/>
  <c r="E5" i="21" s="1"/>
  <c r="M5" i="21"/>
  <c r="F6" i="21"/>
  <c r="E6" i="21" s="1"/>
  <c r="G6" i="21"/>
  <c r="I6" i="21"/>
  <c r="J6" i="21"/>
  <c r="N6" i="21"/>
  <c r="F7" i="21"/>
  <c r="E7" i="21" s="1"/>
  <c r="I7" i="21"/>
  <c r="E8" i="21"/>
  <c r="F8" i="21"/>
  <c r="K8" i="21"/>
  <c r="F9" i="21"/>
  <c r="E9" i="21" s="1"/>
  <c r="G9" i="21"/>
  <c r="K9" i="21"/>
  <c r="L9" i="21"/>
  <c r="L225" i="21" s="1"/>
  <c r="E10" i="21"/>
  <c r="F10" i="21"/>
  <c r="K10" i="21"/>
  <c r="M10" i="21"/>
  <c r="E11" i="21"/>
  <c r="F11" i="21"/>
  <c r="M11" i="21"/>
  <c r="F12" i="21"/>
  <c r="E12" i="21" s="1"/>
  <c r="O12" i="21"/>
  <c r="Q12" i="21"/>
  <c r="F13" i="21"/>
  <c r="E13" i="21" s="1"/>
  <c r="G13" i="21"/>
  <c r="H13" i="21"/>
  <c r="I13" i="21"/>
  <c r="E14" i="21"/>
  <c r="F15" i="21"/>
  <c r="G15" i="21"/>
  <c r="E15" i="21" s="1"/>
  <c r="I15" i="21"/>
  <c r="I225" i="21" s="1"/>
  <c r="E16" i="21"/>
  <c r="F17" i="21"/>
  <c r="E17" i="21" s="1"/>
  <c r="M17" i="21"/>
  <c r="M225" i="21" s="1"/>
  <c r="E32" i="21"/>
  <c r="F33" i="21"/>
  <c r="E33" i="21" s="1"/>
  <c r="M33" i="21"/>
  <c r="O33" i="21"/>
  <c r="Q33" i="21"/>
  <c r="E34" i="21"/>
  <c r="E35" i="21"/>
  <c r="E36" i="21"/>
  <c r="F37" i="21"/>
  <c r="E37" i="21" s="1"/>
  <c r="M37" i="21"/>
  <c r="O37" i="21"/>
  <c r="F38" i="21"/>
  <c r="E38" i="21" s="1"/>
  <c r="K38" i="21"/>
  <c r="K225" i="21" s="1"/>
  <c r="M38" i="21"/>
  <c r="E39" i="21"/>
  <c r="E40" i="21"/>
  <c r="E41" i="21"/>
  <c r="F41" i="21"/>
  <c r="G41" i="21"/>
  <c r="M41" i="21"/>
  <c r="O41" i="21"/>
  <c r="O225" i="21" s="1"/>
  <c r="P41" i="21"/>
  <c r="E42" i="21"/>
  <c r="E43" i="21"/>
  <c r="E44" i="21"/>
  <c r="E45" i="21"/>
  <c r="E46" i="21"/>
  <c r="E47" i="21"/>
  <c r="E48" i="21"/>
  <c r="E49" i="21"/>
  <c r="E50" i="21"/>
  <c r="E51" i="21"/>
  <c r="E52" i="21"/>
  <c r="E53" i="21"/>
  <c r="E54" i="21"/>
  <c r="E55" i="21"/>
  <c r="E56" i="21"/>
  <c r="E57" i="21"/>
  <c r="E58" i="21"/>
  <c r="E59" i="21"/>
  <c r="E60" i="21"/>
  <c r="E61" i="21"/>
  <c r="E62" i="21"/>
  <c r="E63" i="21"/>
  <c r="F81" i="21"/>
  <c r="F82" i="21"/>
  <c r="F196" i="21"/>
  <c r="F225" i="21"/>
  <c r="H225" i="21"/>
  <c r="J225" i="21"/>
  <c r="N225" i="21"/>
  <c r="P225" i="21"/>
  <c r="Q225" i="21"/>
  <c r="R225" i="21"/>
  <c r="S225" i="21"/>
  <c r="T225" i="21"/>
  <c r="U225" i="21"/>
  <c r="V225" i="21"/>
  <c r="W225" i="21"/>
  <c r="X225" i="21"/>
  <c r="Y225" i="21"/>
  <c r="Z225" i="21"/>
  <c r="AA225" i="21"/>
  <c r="AB225" i="21"/>
  <c r="AC225" i="21"/>
  <c r="AD225" i="21"/>
  <c r="AE225" i="21"/>
  <c r="AF225" i="21"/>
  <c r="AG225" i="21"/>
  <c r="AH225" i="21"/>
  <c r="AI225" i="21"/>
  <c r="AJ225" i="21"/>
  <c r="AK225" i="21"/>
  <c r="AL225" i="21"/>
  <c r="AM225" i="21"/>
  <c r="AN225" i="21"/>
  <c r="AO225" i="21"/>
  <c r="AP225" i="21"/>
  <c r="AQ225" i="21"/>
  <c r="AR225" i="21"/>
  <c r="AS225" i="21"/>
  <c r="AT225" i="21"/>
  <c r="AU225" i="21"/>
  <c r="AV225" i="21"/>
  <c r="J18" i="20"/>
  <c r="H22" i="20"/>
  <c r="J6" i="20"/>
  <c r="J8" i="20"/>
  <c r="J9" i="20"/>
  <c r="J22" i="20" s="1"/>
  <c r="J11" i="20"/>
  <c r="J12" i="20"/>
  <c r="J13" i="20"/>
  <c r="J14" i="20"/>
  <c r="J16" i="20"/>
  <c r="J17" i="20"/>
  <c r="J19" i="20"/>
  <c r="J20" i="20"/>
  <c r="J21" i="20"/>
  <c r="J5" i="20"/>
  <c r="G22" i="20"/>
  <c r="C22" i="20"/>
  <c r="F22" i="20"/>
  <c r="I22" i="20"/>
  <c r="E22" i="20"/>
  <c r="D22" i="20"/>
  <c r="G23" i="19"/>
  <c r="Y13" i="19"/>
  <c r="W6" i="19"/>
  <c r="X6" i="19"/>
  <c r="Y6" i="19"/>
  <c r="Z6" i="19"/>
  <c r="AA6" i="19"/>
  <c r="W7" i="19"/>
  <c r="X7" i="19"/>
  <c r="Y7" i="19"/>
  <c r="Z7" i="19"/>
  <c r="AA7" i="19"/>
  <c r="W8" i="19"/>
  <c r="X8" i="19"/>
  <c r="Y8" i="19"/>
  <c r="Z8" i="19"/>
  <c r="AA8" i="19"/>
  <c r="W9" i="19"/>
  <c r="X9" i="19"/>
  <c r="Y9" i="19"/>
  <c r="Z9" i="19"/>
  <c r="AA9" i="19"/>
  <c r="W10" i="19"/>
  <c r="X10" i="19"/>
  <c r="Y10" i="19"/>
  <c r="Z10" i="19"/>
  <c r="AA10" i="19"/>
  <c r="W11" i="19"/>
  <c r="X11" i="19"/>
  <c r="Y11" i="19"/>
  <c r="Z11" i="19"/>
  <c r="AA11" i="19"/>
  <c r="W12" i="19"/>
  <c r="X12" i="19"/>
  <c r="Y12" i="19"/>
  <c r="Z12" i="19"/>
  <c r="AA12" i="19"/>
  <c r="W13" i="19"/>
  <c r="X13" i="19"/>
  <c r="AA13" i="19"/>
  <c r="W14" i="19"/>
  <c r="X14" i="19"/>
  <c r="Y14" i="19"/>
  <c r="Z14" i="19"/>
  <c r="AA14" i="19"/>
  <c r="W15" i="19"/>
  <c r="X15" i="19"/>
  <c r="Y15" i="19"/>
  <c r="Z15" i="19"/>
  <c r="AA15" i="19"/>
  <c r="W16" i="19"/>
  <c r="X16" i="19"/>
  <c r="Z16" i="19"/>
  <c r="AA16" i="19"/>
  <c r="W17" i="19"/>
  <c r="X17" i="19"/>
  <c r="Y17" i="19"/>
  <c r="Z17" i="19"/>
  <c r="AA17" i="19"/>
  <c r="W18" i="19"/>
  <c r="X18" i="19"/>
  <c r="Y18" i="19"/>
  <c r="Z18" i="19"/>
  <c r="AA18" i="19"/>
  <c r="W19" i="19"/>
  <c r="X19" i="19"/>
  <c r="Y19" i="19"/>
  <c r="W20" i="19"/>
  <c r="X20" i="19"/>
  <c r="Y20" i="19"/>
  <c r="Z20" i="19"/>
  <c r="AA20" i="19"/>
  <c r="W21" i="19"/>
  <c r="X21" i="19"/>
  <c r="Y21" i="19"/>
  <c r="Z21" i="19"/>
  <c r="AA21" i="19"/>
  <c r="X5" i="19"/>
  <c r="Y5" i="19"/>
  <c r="Z5" i="19"/>
  <c r="AA5" i="19"/>
  <c r="W5" i="19"/>
  <c r="P6" i="19"/>
  <c r="P7" i="19"/>
  <c r="P8" i="19"/>
  <c r="P9" i="19"/>
  <c r="P10" i="19"/>
  <c r="P11" i="19"/>
  <c r="P12" i="19"/>
  <c r="P13" i="19"/>
  <c r="P14" i="19"/>
  <c r="P15" i="19"/>
  <c r="P16" i="19"/>
  <c r="P17" i="19"/>
  <c r="P18" i="19"/>
  <c r="P19" i="19"/>
  <c r="P20" i="19"/>
  <c r="P21" i="19"/>
  <c r="P5" i="19"/>
  <c r="O17" i="19"/>
  <c r="O12" i="19"/>
  <c r="O6" i="19"/>
  <c r="O7" i="19"/>
  <c r="O8" i="19"/>
  <c r="O9" i="19"/>
  <c r="O10" i="19"/>
  <c r="O11" i="19"/>
  <c r="O14" i="19"/>
  <c r="O15" i="19"/>
  <c r="O18" i="19"/>
  <c r="O19" i="19"/>
  <c r="O20" i="19"/>
  <c r="O21" i="19"/>
  <c r="O5" i="19"/>
  <c r="E22" i="19"/>
  <c r="J22" i="19"/>
  <c r="U22" i="19"/>
  <c r="T22" i="19"/>
  <c r="S22" i="19"/>
  <c r="R22" i="19"/>
  <c r="Q22" i="19"/>
  <c r="N22" i="19"/>
  <c r="M22" i="19"/>
  <c r="L22" i="19"/>
  <c r="K22" i="19"/>
  <c r="I22" i="19"/>
  <c r="H22" i="19"/>
  <c r="G22" i="19"/>
  <c r="F22" i="19"/>
  <c r="D22" i="19"/>
  <c r="C22" i="19"/>
  <c r="E225" i="21" l="1"/>
  <c r="G225" i="21"/>
  <c r="P22" i="19"/>
  <c r="O22" i="19"/>
</calcChain>
</file>

<file path=xl/sharedStrings.xml><?xml version="1.0" encoding="utf-8"?>
<sst xmlns="http://schemas.openxmlformats.org/spreadsheetml/2006/main" count="1560" uniqueCount="319">
  <si>
    <t>Bích Động</t>
  </si>
  <si>
    <t>Hồng Thái</t>
  </si>
  <si>
    <t>Hương Mai</t>
  </si>
  <si>
    <t>Minh Đức</t>
  </si>
  <si>
    <t>Nếnh</t>
  </si>
  <si>
    <t>Nghĩa Trung</t>
  </si>
  <si>
    <t>Ninh Sơn</t>
  </si>
  <si>
    <t>Quang Châu</t>
  </si>
  <si>
    <t>Quảng Minh</t>
  </si>
  <si>
    <t>Tăng Tiến</t>
  </si>
  <si>
    <t>Thượng Lan</t>
  </si>
  <si>
    <t>Tiên Sơn</t>
  </si>
  <si>
    <t>Trung Sơn</t>
  </si>
  <si>
    <t>Tự Lạn</t>
  </si>
  <si>
    <t>Vân Hà</t>
  </si>
  <si>
    <t>Vân Trung</t>
  </si>
  <si>
    <t>Việt Tiến</t>
  </si>
  <si>
    <t>STT</t>
  </si>
  <si>
    <t>Xã, Thị trấn</t>
  </si>
  <si>
    <t xml:space="preserve">TỔNG </t>
  </si>
  <si>
    <t>Số hồ sơ tiếp nhận</t>
  </si>
  <si>
    <t>Diện tích (m2)</t>
  </si>
  <si>
    <t>Kế hoạch (Giấy)</t>
  </si>
  <si>
    <t>So với KH (%)</t>
  </si>
  <si>
    <t>Nội dung</t>
  </si>
  <si>
    <t>Cấp lần đầu</t>
  </si>
  <si>
    <t xml:space="preserve">I </t>
  </si>
  <si>
    <t>Số hồ sơ chuyển lên huyện</t>
  </si>
  <si>
    <t>Số hồ sơ bị lỗi trả về</t>
  </si>
  <si>
    <t>Số GCNQSD đất tiếp nhận</t>
  </si>
  <si>
    <t>Số GCNQSD đất đã trả người dân</t>
  </si>
  <si>
    <t>Kết quả (số giấy)</t>
  </si>
  <si>
    <t>II</t>
  </si>
  <si>
    <t>Cấp sau đo đạc bản đồ (đát ở)</t>
  </si>
  <si>
    <t>Cấp sau đo đạc bản đồ (đát nông nghiệp)</t>
  </si>
  <si>
    <t>III</t>
  </si>
  <si>
    <t>IV</t>
  </si>
  <si>
    <t>Cấp sau dồn điền đổi thửa</t>
  </si>
  <si>
    <t>V</t>
  </si>
  <si>
    <t>Chỉnh lý GCNQSDĐ- Do thu hồi GPMB</t>
  </si>
  <si>
    <t>Số thửa cần chỉnh lý</t>
  </si>
  <si>
    <t>Số thửa đã tiếp nhận</t>
  </si>
  <si>
    <t>Số thửa đã được chỉnh lý</t>
  </si>
  <si>
    <t>Số Giấy đã trả người dân sau chỉnh lý</t>
  </si>
  <si>
    <t>Chỉnh lý GCNQSDĐ- Do hiến đất</t>
  </si>
  <si>
    <t>VI</t>
  </si>
  <si>
    <t>Chỉnh lý GCNQSDĐ- Do tặng, cho, chuyển nhượng</t>
  </si>
  <si>
    <t>VII</t>
  </si>
  <si>
    <t>BIỂU 06. KẾT QUẢ CẤP GIẤY CHỨNG NHẬN QUYỀN SỬ DỤNG ĐẤT GIAI ĐOẠN NĂM 2019-2023- THEO CÁC XÃ, THỊ TRẤN</t>
  </si>
  <si>
    <t>(Kèm theo Báo cáo số          /BC-ĐGS ngày      /12/2023 của Đoàn giám sát)</t>
  </si>
  <si>
    <t>17- XÃ VIỆT TIẾN</t>
  </si>
  <si>
    <t>Tổng</t>
  </si>
  <si>
    <t>12- XÃ TỰ LẠN</t>
  </si>
  <si>
    <t>6- XÃ NINH SƠN</t>
  </si>
  <si>
    <t xml:space="preserve"> </t>
  </si>
  <si>
    <t>2- TT NẾNH</t>
  </si>
  <si>
    <t>16- XÃ VÂN TRUNG</t>
  </si>
  <si>
    <t>15- XÃ VÂN HÀ</t>
  </si>
  <si>
    <t>115,664,5</t>
  </si>
  <si>
    <t>17,804,4</t>
  </si>
  <si>
    <t>38,438,6</t>
  </si>
  <si>
    <t>1- TT BÍCH ĐỘNG</t>
  </si>
  <si>
    <t>3- XÃ HỒNG THÁI</t>
  </si>
  <si>
    <t>4- XÃ HƯƠNG MAI</t>
  </si>
  <si>
    <t>5- XÃ MINH ĐỨC</t>
  </si>
  <si>
    <t>7- XÃ NGHĨA TRUNG</t>
  </si>
  <si>
    <t>8- XÃ QUANG CHÂU</t>
  </si>
  <si>
    <t>9- XÃ QUẢNG MINH</t>
  </si>
  <si>
    <t>10- XÃ TĂNG TIẾN</t>
  </si>
  <si>
    <t>11- XÃ TIÊN SƠN</t>
  </si>
  <si>
    <t>13- XÃ THƯỢNG LAN</t>
  </si>
  <si>
    <t>14- XÃ TRUNG SƠN (KHÔNG BÁO CÁO BIỂU SỐ LIỆU)</t>
  </si>
  <si>
    <t>46.432,1</t>
  </si>
  <si>
    <t>6.266,2</t>
  </si>
  <si>
    <t>58.979,5</t>
  </si>
  <si>
    <t>5.624,9</t>
  </si>
  <si>
    <t>8439,0</t>
  </si>
  <si>
    <t>42.638,1</t>
  </si>
  <si>
    <t>22.365,6</t>
  </si>
  <si>
    <t>5.768,4</t>
  </si>
  <si>
    <t>1.901,9</t>
  </si>
  <si>
    <t>59,6</t>
  </si>
  <si>
    <t>4898,4</t>
  </si>
  <si>
    <t>3054,6</t>
  </si>
  <si>
    <t>3345,5</t>
  </si>
  <si>
    <t>520,2</t>
  </si>
  <si>
    <t>560,5</t>
  </si>
  <si>
    <t>250,5</t>
  </si>
  <si>
    <t>410,6</t>
  </si>
  <si>
    <t>Số hồ sơ tiếp nhận (Hồ sơ)</t>
  </si>
  <si>
    <t>Số hồ sơ đã trả (Hồ sơ)</t>
  </si>
  <si>
    <t>Số hồ sơ trả trước và đúng hạn (Hồ sơ)</t>
  </si>
  <si>
    <t>Số hồ sơ trả chậm (Hồ sơ)</t>
  </si>
  <si>
    <t>So với số tiếp nhận (%)</t>
  </si>
  <si>
    <t>0</t>
  </si>
  <si>
    <t>0,65</t>
  </si>
  <si>
    <t>0,31</t>
  </si>
  <si>
    <t>0,84</t>
  </si>
  <si>
    <t>BIỂU 5.  TỔNG HỢP TIẾP NHẬN VÀ TRẢ KẾT QUẢ CẤP GCNQSDĐ LẦN ĐẦU GIAI ĐOẠN NĂM 2019-2023</t>
  </si>
  <si>
    <t>Đất nông nghiệp</t>
  </si>
  <si>
    <t>Đất ở</t>
  </si>
  <si>
    <t>Số chưa trả đến 30/6/2023</t>
  </si>
  <si>
    <t>Số chưa trả đến 1/11/2023</t>
  </si>
  <si>
    <t>Đã trả từ T6-T11/2023</t>
  </si>
  <si>
    <t>GCN đã cấp</t>
  </si>
  <si>
    <t>Số GCN đã gửi TB trả GCN</t>
  </si>
  <si>
    <r>
      <t xml:space="preserve">GCN đã cấp 2019-2023 </t>
    </r>
    <r>
      <rPr>
        <sz val="12"/>
        <rFont val="Times New Roman"/>
        <family val="1"/>
      </rPr>
      <t>(Không thống kế số lũy kế)</t>
    </r>
  </si>
  <si>
    <t>BIỂU 8.  TỔNG HỢP GCNQSDĐ CHƯA TRẢ NGƯỜI DÂN ĐẾN NGÀY 1/11/2023 (SỐ LIỆU CHI NHÁNH VPĐĐ)</t>
  </si>
  <si>
    <t>Xây dựng khuôn viên cây xanh ( khu Ao Gồ, thôn Khả Lý Thượng) , xã Quảng Minh</t>
  </si>
  <si>
    <t>Mở rộng khuôn viên Đình Khả Lý Thượng, xã Quảng Minh</t>
  </si>
  <si>
    <t>Mở rộng nghĩa trang thôn Khả Lý Thượng.</t>
  </si>
  <si>
    <t>Khu dân cư thôn Đạo Ngạn xã Quang Châu</t>
  </si>
  <si>
    <t>Xây dựng mở rộng trường Tiểu Học Quảng Minh (điểm trường Đông Long), xã Quảng Minh, Huyện Việt Yên, Tỉnh Bắc Giang.</t>
  </si>
  <si>
    <t>Xây dựng cầu Như Nguyệt, tỉnh Bắc Giang</t>
  </si>
  <si>
    <t>Xây dựng Sở chỉ huy trong căn cứ chiến đấu huyện Việt Yên và Trận địa phòng không 12,7mm</t>
  </si>
  <si>
    <t>Khu dân cư Nguyễn Thế Nho (GĐ 3) nhà hàng Hồng Phong</t>
  </si>
  <si>
    <t>9,180,8</t>
  </si>
  <si>
    <t>Khu dân cư Khả Lý Thượng, xã Quảng Minh, huyện Việt Yên</t>
  </si>
  <si>
    <t>Cải tạo, nâng cấp trạm bơm Trúc Núi</t>
  </si>
  <si>
    <t>Đường nối QL.37-QL.17-Võ Nhai (Thái Nguyên), tỉnh Bắc Giang</t>
  </si>
  <si>
    <t>4,535,6</t>
  </si>
  <si>
    <t>Xây dựng đường và cầu Hà Bắc 2, nối tuyến nhánh 2 đường Vành đai IV với khu công nghiệp Yên Phong và QL.18, tỉnh Bắc Ninh</t>
  </si>
  <si>
    <t>Đầu tư xây dựng tuyến đường trục nối QL 37 với đường vành đai IV, huyện Việt Yên, tỉnh Bắc Giang</t>
  </si>
  <si>
    <t>Khu dân cư mới Bích Sơn, thị trấn Bích Động</t>
  </si>
  <si>
    <t>Đầu tư xây dựng Khu dân cư tổ dân phố Trung, thị trấn Bích Động, huyện Việt Yên.</t>
  </si>
  <si>
    <t>Đầu tư xây dựng và kinh doanh kết cấu hạ tầng Khu công nghiệp Quang Châu mở rộng, tỉnh Bắc Giang (90 ha)</t>
  </si>
  <si>
    <t>Xử lý cấp bách các công trình đê điều bị sự cố do ảnh hưởng bởi bão lũ 2017</t>
  </si>
  <si>
    <t>Đầu tư xây dựng Trường Trung học cơ sở Vân Hà, xã Vân Hà, huyện Việt Yên, tỉnh Bắc Giang (Xây dựng mới trường THCS Vân Hà (chuyển địa điểm xây mới))</t>
  </si>
  <si>
    <t>Đầu tư xây dựng và kinh doanh kết cấu cơ sở hạ tầng KCN Quang Châu , tỉnh Bắc Giang (địa phận TT Nếnh) -đợt 5</t>
  </si>
  <si>
    <t>Đầu tư xây dựng và kinh doanh kết cấu cơ sở hạ tầng KCN Quang Châu , tỉnh Bắc Giang (địa phận TT Nếnh) -đợt 4</t>
  </si>
  <si>
    <t>Đầu tư xây dựng và kinh doanh kết cấu cơ sở hạ tầng KCN Quang Châu , tỉnh Bắc Giang (địa phận TT Nếnh) -đợt 3</t>
  </si>
  <si>
    <t>Đầu tư xây dựng và kinh doanh kết cấu cơ sở hạ tầng KCN Quang Châu , tỉnh Bắc Giang (địa phận TT Nếnh) -đợt 2</t>
  </si>
  <si>
    <t>Đầu tư xây dựng và kinh doanh kết cấu cơ sở hạ tầng KCN Quang Châu , tỉnh Bắc Giang (địa phận TT Nếnh) -đợt 1</t>
  </si>
  <si>
    <t>Đầu tư xây dựng  công trình tu bổ khu di tích Mộ và đền thờ Thân Công Tài, huyện Việt Yên, tỉnh Bắc Giang</t>
  </si>
  <si>
    <t>Cải tạo, sửa chữa QL17 đoạn Km72+500 – Km88 huyện Việt Yên và Tân Yên, tỉnh Bắc Giang (đợt 3)</t>
  </si>
  <si>
    <t>Cải tạo, sửa chữa QL17 đoạn Km72+500 – Km88 huyện Việt Yên và Tân Yên, tỉnh Bắc Giang (đợt 2)</t>
  </si>
  <si>
    <t>Cải tạo, sửa chữa QL17 đoạn Km72+500 – Km88 huyện Việt Yên và Tân Yên, tỉnh Bắc Giang (đợt 1)</t>
  </si>
  <si>
    <t>97,263,5</t>
  </si>
  <si>
    <t>ĐTXD tuyến đường từ ĐT.298 đi Cổ Đèo, xã Nghĩa Trung</t>
  </si>
  <si>
    <t>Đầu tư xây dựng tuyến đường kết nối từ Cổ Đèo, xã Nghĩa Trung với đường vành đai Bích Động đi thành phố Bắc Giang (Đợt 1)</t>
  </si>
  <si>
    <t>Xây dựng nghĩa trang nhân dân xã Trung Sơn, huyện Việt Yên, tỉnh Bắc Giang (đợt 2)</t>
  </si>
  <si>
    <t>Xây dựng nghĩa trang nhân dân xã Trung Sơn, huyện Việt Yên, tỉnh Bắc Giang (đợt 1)</t>
  </si>
  <si>
    <t xml:space="preserve"> GPMB, xây dựng mở rộng trường tiểu học Ninh Sơn, xã Ninh Sơn, huyện Việt Yên, tỉnh Bắc Giang  </t>
  </si>
  <si>
    <t>Cải tạo, nâng cấp tuyến đường nối đường tỉnh 298 đi Kiểu, làng Vàng, xã Bích Sơn, huyện Việt Yên, tỉnh Bắc Giang</t>
  </si>
  <si>
    <t xml:space="preserve">Xây dựng mới tuyến đường Hồ Công Dự kéo dài kết nối với đường Nguyễn Thế Nho, huyện Việt Yên, tỉnh Bắc Giang </t>
  </si>
  <si>
    <t>Thu hồi đất ở để thực hiện dự án XD mới tuyến đường Hồ Công Dự kéo dài kết nối với đường Nguyễn Thế Nho (đợt 1)</t>
  </si>
  <si>
    <t>Khu dân cư thôn Như Thiết, xã Hồng Thái, huyện Việt Yên-Giai đoạn 2-Đợt 2</t>
  </si>
  <si>
    <t>Khu dân cư thôn Như Thiết, xã Hồng Thái, huyện Việt Yên-Giai đoạn 2-Đợt 1</t>
  </si>
  <si>
    <t>Khu dân cư thôn Như Thiết, xã Hồng Thái, huyện Việt Yên-Giai đoạn 1-Đợt 2</t>
  </si>
  <si>
    <t>Khu dân cư thôn Như Thiết, xã Hồng Thái, huyện Việt Yên-Giai đoạn 1-Đợt 1</t>
  </si>
  <si>
    <t>Xây dựng trụ sở UBND xã Ninh Sơn, xã Ninh Sơn, huyện Việt Yên (đợt 1)</t>
  </si>
  <si>
    <t>Khu dân cư đường vành đai 4 thôn Nội Ninh (Đợt 3)</t>
  </si>
  <si>
    <t>Khu dân cư đường vành đai 4 thôn Nội Ninh (Đợt 2)</t>
  </si>
  <si>
    <t>Khu dân cư đường vành đai 4 thôn Nội Ninh (Đợt 1)</t>
  </si>
  <si>
    <t>Khu dân cư dọc tuyến đường Yên Ninh đợt 2</t>
  </si>
  <si>
    <t>Khu dân cư dọc tuyến đường Yên Ninh đợt 1</t>
  </si>
  <si>
    <t>Khu dân cư Yên Ninh - Ninh Khánh</t>
  </si>
  <si>
    <t>Mở rộng trường THCS xã Ninh Sơn (chuyển vị trí)  - đợt 2</t>
  </si>
  <si>
    <t>Mở rộng trường THCS xã Ninh Sơn (chuyển vị trí)  - đợt 1</t>
  </si>
  <si>
    <t>Dự án: Đầu tư xây dựng Hồ sinh thái, Khuôn viên cây xanh, trung tâm thể dục thể thao trong khu dân cư dịch vụ văn hóa thể thao xã Tăng Tiến</t>
  </si>
  <si>
    <t>Khu đô thị mới Ninh Khánh, thị trấn Nếnh (đợt 6)</t>
  </si>
  <si>
    <t>Khu đô thị mới Ninh Khánh, thị trấn Nếnh (đợt 5)</t>
  </si>
  <si>
    <t>Khu đô thị mới Ninh Khánh, thị trấn Nếnh (đợt 4)</t>
  </si>
  <si>
    <t>Khu đô thị mới Ninh Khánh, thị trấn Nếnh (đợt 3)</t>
  </si>
  <si>
    <t>Khu đô thị mới Ninh Khánh, thị trấn Nếnh (đợt 2)</t>
  </si>
  <si>
    <t>Khu đô thị mới Ninh Khánh, thị trấn Nếnh (đợt 1)</t>
  </si>
  <si>
    <t xml:space="preserve">Khu nhà ở xã hội dành cho công nhân xã Quang Châu (đợt 3) </t>
  </si>
  <si>
    <t xml:space="preserve">Khu nhà ở xã hội dành cho công nhân xã Quang Châu (đợt 2) </t>
  </si>
  <si>
    <t xml:space="preserve">Khu nhà ở xã hội dành cho công nhân xã Quang Châu (đợt 1) </t>
  </si>
  <si>
    <t>Đường kết nối đường vành đai TTBĐ với đường vành đai Đông Bắc TP BG (Đợt 1) Đoạn qua Hồng Thái</t>
  </si>
  <si>
    <t>Đường kết nối đường vành đai TTBĐ với đường vành đai Đông Bắc TP BG (Đợt 3) Đoạn qua Bích Động</t>
  </si>
  <si>
    <t>Đường kết nối đường vành đai TTBĐ với đường vành đai Đông Bắc TP BG (Đợt 2) Đoạn qua Bích Động</t>
  </si>
  <si>
    <t>Đường kết nối đường vành đai TTBĐ với đường vành đai Đông Bắc TP BG (Đợt 1) Đoạn qua Bích Động</t>
  </si>
  <si>
    <t>Đường kết nối đường vành đai TTBĐ với đường vành đai Đông Bắc TP BG (Đợt 5 Đoạn qua Nghĩa Trung</t>
  </si>
  <si>
    <t>Đường kết nối đường vành đai TTBĐ với đường vành đai Đông Bắc TP BG (Đợt 4 Đoạn qua Nghĩa Trung</t>
  </si>
  <si>
    <t>Đường kết nối đường vành đai TTBĐ với đường vành đai Đông Bắc TP BG (Đợt 3) Đoạn qua Nghĩa Trung</t>
  </si>
  <si>
    <t>Đường kết nối đường vành đai TTBĐ với đường vành đai Đông Bắc TP BG (Đợt 2) Đoạn qua Nghĩa Trung</t>
  </si>
  <si>
    <t>Đường kết nối đường vành đai TTBĐ với đường vành đai Đông Bắc TP BG (Đợt 1) Đoạn qua Nghĩa Trung</t>
  </si>
  <si>
    <t>Đầu tư XD trụ sở Bảo hiểm xã hội huyện Việt Yên (Đợt 4)</t>
  </si>
  <si>
    <t>Đầu tư XD trụ sở bảo hiểm xã hội huyện Việt Yên (Đợt 3)</t>
  </si>
  <si>
    <t>Đầu tư XD trụ sở bảo hiểm xã hội huyện Việt Yên (Đợt 2)</t>
  </si>
  <si>
    <t>Đầu tư XD trụ sở bảo hiểm xã hội huyện Việt Yên (Đợt 1)</t>
  </si>
  <si>
    <t>Cải tạo nâng cấp trạm bơm tưới Hữu Nghi</t>
  </si>
  <si>
    <t>Cải tạo nâng cấp hệ thống kênh tiêu thoát nước KCN Đình Trám</t>
  </si>
  <si>
    <t>Xây dựng trường mầm non Vân Hà giai đoạn 2 (nhà lớp học 12 phòng), xã Vân Hà, huyện Việt Yên</t>
  </si>
  <si>
    <t>Đầu tư XD trường mầm non xã Tăng Tiến</t>
  </si>
  <si>
    <t>Khu đô thị mới phía Nam thị trấn Nếnh (đợt 4)</t>
  </si>
  <si>
    <t>Khu đô thị mới phía Nam thị trấn Nếnh (đợt 3)</t>
  </si>
  <si>
    <t>Khu đô thị mới phía nam thị trấn Nếnh (đợt 2)</t>
  </si>
  <si>
    <t>Khu đô thị mới phía Nam thị trấn Nếnh, huyện Việt Yên (Đợt 1-Giai đoạn 1)</t>
  </si>
  <si>
    <t>XD mới tuyến đường đô thị Doãn Đại Hiệu (đường từ đường gom QL 1A vào đền Thân Nhân Trung), thị trấn Nếnh, huyện Việt Yên (đợt 1)</t>
  </si>
  <si>
    <t>XD mới tuyến đường đô thị Doãn Đại Hiệu (đường từ đường gom QL 1A vào đền Thân Nhân Trung), thị trấn Nếnh, huyện Việt Yên (đợt 2)</t>
  </si>
  <si>
    <t>XD mới tuyến đường đô thị Doãn Đại Hiệu (đường từ đường gom QL 1A vào đền Thân Nhân Trung), thị trấn Nếnh, huyện Việt Yên (đợt 3)</t>
  </si>
  <si>
    <t>XD Khu đô thị mới thị trấn Nếnh (đợt 6)</t>
  </si>
  <si>
    <t>XD Khu đô thị mới thị trấn Nếnh (đợt 5)</t>
  </si>
  <si>
    <t>XD Khu đô thị mới thị trấn nếnh (đợt 4)</t>
  </si>
  <si>
    <t>XD Khu đô thị mới thị trấn nếnh (đợt 3)</t>
  </si>
  <si>
    <t>XD Khu đô thị mới thị trấn nếnh (đợt 2)</t>
  </si>
  <si>
    <t>XD Khu đô thị mới thị trấn nếnh (đợt 1)</t>
  </si>
  <si>
    <t>XD KDC thôn Yên Ninh (đồng nội), thị trấn Nếnh đợt 3</t>
  </si>
  <si>
    <t>XD KDC thôn Yên Ninh (đồng nội), thị trấn Nếnh đợt 2</t>
  </si>
  <si>
    <t>XD KDC thôn Yên Ninh (đồng nội), thị trấn Nếnh đợt 1</t>
  </si>
  <si>
    <t>XD KDC Đồng Vân Quang Châu (đợt 4, gđ 1)</t>
  </si>
  <si>
    <t>XD KDC Đồng Vân Quang Châu (đợt 3, gđ 1)</t>
  </si>
  <si>
    <t>XD KDC Đồng Vân Quang Châu (đợt 2, gđ 1)</t>
  </si>
  <si>
    <t>XD KDC Đồng Vân Quang Châu (đợt 1 gđ 1)</t>
  </si>
  <si>
    <t>Xd KDC Đồng Vân xã Quang Châu, huyện Việt Yên (đợt 5, giai đoạn 1)</t>
  </si>
  <si>
    <t>Xd KDC Đồng Vân xã Quang Châu, huyện Việt Yên (đợt 1 giai đoạn 2)</t>
  </si>
  <si>
    <t>Xd KDC Đồng Vân xã Quang Châu, huyện Việt Yên (đợt 6, giai đoạn 1)</t>
  </si>
  <si>
    <t>XD KDC Bắc Quang Châu, huyện Việt Yên (đợt 5, giai đoạn 1)</t>
  </si>
  <si>
    <t>XD KDC Bắc Quang Châu (đợt 4, gđ 1)</t>
  </si>
  <si>
    <t>XD KDC Bắc Quang Châu (đợt 3, gđ 1)</t>
  </si>
  <si>
    <t>XD KDC Bắc Quang Châu (đợt 2, gđ 1)</t>
  </si>
  <si>
    <t>XD KDC Bắc Quang Châu (đợt 1, gđ 1)</t>
  </si>
  <si>
    <t xml:space="preserve">Dự án đầu tư XD cầu vượt Quốc lộ 1 kết nối đường vành đai 4 với đường KCN QC và mở rộng đường gom QL 1, tỉnh BG (đoạn nối đường gom QL1 với đường kết nối QL17 -KCN Việt Hàn-KCN Đình Trám với QL37) (đợt 2) </t>
  </si>
  <si>
    <t xml:space="preserve">Dự án đầu tư XD cầu vượt Quốc lộ 1 kết nối đường vành đai 4 với đường KCN QC và mở rộng đường gom QL 1, tỉnh BG (đoạn nối đường gom QL1 với đường kết nối QL17 -KCN Việt Hàn-KCN Đình Trám với QL37) (đợt 1) </t>
  </si>
  <si>
    <t>Đầu tư xây dựng cầu vượt QL1, kết nối đường Vành đai IV với đường trong Khu công nghiệp Quang Châu, và mở rộng đường gom QL1, tỉnh Bắc Giang (Đoạn nối từ đầu Mom Đường Vàng đến đầu Cống Bờ Gạo, thôn Chằm, xã Tăng Tiến)</t>
  </si>
  <si>
    <t>Đầu tư xây dựng cầu vượt QL1, kết nối đường Vành đai IV với đường trong khu công nghiệp Quang Châu và mở rộng đường gom QL1, tỉnh Bắc Giang - địa phận xã Tăng Tiến, huyện Việt Yên (đoạn nối từ mom đường Vàng đến nhà văn hóa thôn Chằm và và dịch chuyển chân cột đường điện 35 KV- 110KV)</t>
  </si>
  <si>
    <t>Minh Đức (d3)</t>
  </si>
  <si>
    <t>Minh Đức (d2)</t>
  </si>
  <si>
    <t>Minh Đức (d1)</t>
  </si>
  <si>
    <t>Bíc Động (d3)</t>
  </si>
  <si>
    <t>Bích Động (d2)</t>
  </si>
  <si>
    <t>Bích Động (d1)</t>
  </si>
  <si>
    <t>Cải tạo, nâng cấp ĐT 298 (đoạn đi Đình Nẻo đi Việt Yên)</t>
  </si>
  <si>
    <t>Cải tạo nâng cấp Đường tỉnh 298 đoạn từ Đình Nẻo đi Việt Yên (Địa phận thị trấn Nếnh, huyện Việt Yên, Đợt 2)</t>
  </si>
  <si>
    <t>Cải tạo nâng cấp Đường tỉnh 298 đoạn từ Đình Nẻo đi Việt Yên (Địa phận thị trấn Nếnh, huyện Việt Yên, Đợt 1)</t>
  </si>
  <si>
    <t xml:space="preserve"> Đường nối từ QL.37- QL.17-ĐT.292 (đoạn Việt Yên, Tân Yên, Lạng Giang), tỉnh Bắc Giang</t>
  </si>
  <si>
    <t>diện tích còn lại đất khác</t>
  </si>
  <si>
    <t>Đường nối QL37 - QL17 - ĐT292  (Đoạn Việt Yên - Tân Yên - Lạng Giang), tỉnh Bắc Giang  (Đoạn qua địa phận xã Thượng Lan, huyện Việt Yên)</t>
  </si>
  <si>
    <t>Đường nối QL37 - QL17 - ĐT292  (Đoạn Việt Yên - Tân Yên - Lạng Giang), tỉnh Bắc Giang  (Đoạn qua địa phận xã Nghĩa Trung, huyện Việt Yên) - Đợt 6</t>
  </si>
  <si>
    <t>Đường nối QL37 - QL17 - ĐT292  (Đoạn Việt Yên - Tân Yên - Lạng Giang), tỉnh Bắc Giang  (Đoạn qua địa phận xã Nghĩa Trung, huyện Việt Yên) - Đợt 5</t>
  </si>
  <si>
    <t>Đường nối QL37 - QL17 - ĐT292  (Đoạn Việt Yên - Tân Yên - Lạng Giang), tỉnh Bắc Giang  (Đoạn qua địa phận xã Nghĩa Trung, huyện Việt Yên) - Đợt 4</t>
  </si>
  <si>
    <t>Đường nối QL37 - QL17 - ĐT292  (Đoạn Việt Yên - Tân Yên - Lạng Giang), tỉnh Bắc Giang  (Đoạn qua địa phận xã Nghĩa Trung, huyện Việt Yên) - Đợt 3</t>
  </si>
  <si>
    <t>Đường nối QL37 - QL17 - ĐT292  (Đoạn Việt Yên - Tân Yên - Lạng Giang), tỉnh Bắc Giang  (Đoạn qua địa phận xã Nghĩa Trung, huyện Việt Yên) - Đợt 2</t>
  </si>
  <si>
    <t>Đường nối QL37 - QL17 - ĐT292  (Đoạn Việt Yên - Tân Yên - Lạng Giang), tỉnh Bắc Giang  (Đoạn qua địa phận xã Nghĩa Trung, huyện Việt Yên) - Đợt 1</t>
  </si>
  <si>
    <t>Đầu tư xây dựng tuyến đường nối 298B (thôn Khả Lý Thượng) với đường vành đai IV, huyện Việt Yên, tỉnh Bắc Giang</t>
  </si>
  <si>
    <t>Đầu tư xây dựng tuyến đường nối 298B (thôn Khả Lý Thượng) với đường vành đai IV (đoạn qua địa phận xã Ninh Sơn) - (Đất ở- Đợt 3)</t>
  </si>
  <si>
    <t>Đầu tư xây dựng tuyến đường nối 298B (thôn Khả Lý Thượng) với đường vành đai IV (đoạn qua địa phận xã Ninh Sơn) - (Đất ở- Đợt 2)</t>
  </si>
  <si>
    <t>Đầu tư xây dựng tuyến đường nối 298B (thôn Khả Lý Thượng) với đường vành đai IV (đoạn qua địa phận xã Ninh Sơn) - (Đất ở- Đợt 1)</t>
  </si>
  <si>
    <t>Đầu tư xây dựng tuyến đường nối 298B (thôn Khả Lý Thượng) với đường vành đai IV (đoạn qua địa phận xã Ninh Sơn) - Đợt 1</t>
  </si>
  <si>
    <t>Khu dân cư mới thôn Trung Đồng, xã Vân Trung, huyện Việt Yên</t>
  </si>
  <si>
    <t>KDC Sơn Quang Tân Sơn GĐ 3</t>
  </si>
  <si>
    <t>Xây dựng trường mầm non vân hà GĐ 2</t>
  </si>
  <si>
    <t>KDC Sơn Hải, xã Trung Sơn, huyện Việt Yên</t>
  </si>
  <si>
    <t>Xây dựng khu dân cư thôn Sơn Quang, xã Trung Sơn, huyện Việt Yên, tỉnh Bắc Giang</t>
  </si>
  <si>
    <t>Xây dựng khu dân cư thôn Núi, xã Việt Tiến, huyện Việt Yên, tỉnh Bắc Giang</t>
  </si>
  <si>
    <t>XD tuyến đường kết nối QL 37 với cao tốc HN BG qua KCN Yên Lư và KCN Vân Trung VY BG Tuyến nhánh số 3</t>
  </si>
  <si>
    <t>Mở rộng CCN Việt Tiến</t>
  </si>
  <si>
    <t>Xây dựng KDC Dộc Đề dưới thôn Tự (phần bổ sung)</t>
  </si>
  <si>
    <t>Xây dựng KDC Dộc Đề dưới thôn Tự</t>
  </si>
  <si>
    <t>Khu dân cư Sơn Quang, Tân Sơn (GĐ1)</t>
  </si>
  <si>
    <t>Đầu tư xây dựng mở rộng trường Mầm non xã Tự Lạn, huyện Việt Yên, tỉnh Bắc Giang</t>
  </si>
  <si>
    <t>Xây dựng mở rộng trạm y tế xã Tự Lạn</t>
  </si>
  <si>
    <t>Đầu tƣ trụ sở công an xã, thị trấn giai đoạn đến 2025 trên địa bàn huyện Việt Yên, hạng mục: Trụ sở công an xã Tự Lạn</t>
  </si>
  <si>
    <t>Đầu tư xây dựng Trường tiểu học xã Tự Lạn, huyện Việt Yên, tỉnh Bắc Giang</t>
  </si>
  <si>
    <t>Khu dân cư Sơn Quang, Tân Sơn (GĐ2)</t>
  </si>
  <si>
    <t>Xây dựng Kho vũ khí đạn (Đại đội 29)/Bộ CHQS tỉnh Bắc Giang</t>
  </si>
  <si>
    <t>2021-2023</t>
  </si>
  <si>
    <t>Xây dựng tuyến đường kết nối đường QL17 với Cao tốc Hà Nội-Bắc Giang qua Khu công nghiệp Yên Lư và Khu công nghiệp Vân Trung, huyện Việt Yên, tỉnh Bắc Giang</t>
  </si>
  <si>
    <t>Trạm biến áp 220kV Quang Châu thuộc xã Vân Trung</t>
  </si>
  <si>
    <t>Xây dựng công trình SCH căn cứ chiến đấu số 1 tỉnh Bắc Giang</t>
  </si>
  <si>
    <t>2020-2021</t>
  </si>
  <si>
    <t>Đầu tư xây dựng và kinh doanh cơ sở hạ tầng Khu công nghiệp Quang Châu, tỉnh Bắc Giang (địa phận xã Vân Trung, huyện Việt Yên, tỉnh Bắc Giang)</t>
  </si>
  <si>
    <t>2021-2022</t>
  </si>
  <si>
    <t>Khu dân cư Trúc Tay, Trung Đồng, xã Vân Trung, huyện Việt Yên, tỉnh Bắc Giang</t>
  </si>
  <si>
    <t>Vân Trung; Hoàng Ninh</t>
  </si>
  <si>
    <t>2019-2020</t>
  </si>
  <si>
    <t>Xây dựng Trạm biến áp và đường dây 110kV Quang Châu. Hạng mục: Chân cột và cáp ngầm (Vân Trung, Hoàng Ninh)</t>
  </si>
  <si>
    <t>Mở rộng bãi xử lý rác thải tại xã Thượng Lan, huyện Việt Yên</t>
  </si>
  <si>
    <t>Sản xuất các sản phẩm từ tre, nứa, gỗ, rơm, rạ, cói và vật liệu tết bện</t>
  </si>
  <si>
    <t>Đầu tư xây dựng và kinh doanh kết cấu hạ tầng khu công nghiệp Việt Hàn, tỉnh Bắc Giang (địa phận xã Tăng Tiến, huyện Việt Yên - Giai đoạn 1)</t>
  </si>
  <si>
    <t>Khu nhà ở công nhân Khu công nghiệp Đình Trám, huyện Việt Yên, tỉnh Bắc Giang</t>
  </si>
  <si>
    <t>Thu hồi đất để thực hiện dự án: Sân golf Việt Yên (đợt 14 qua trung sơn)</t>
  </si>
  <si>
    <t>Thu hồi đất để thực hiện dự án: Sân golf Việt Yên (đợt 13 qua trung sơn)</t>
  </si>
  <si>
    <t>Thu hồi đất để thực hiện dự án: Sân golf Việt Yên (đợt 12 qua trung sơn)</t>
  </si>
  <si>
    <t>Thu hồi đất để thực hiện dự án: Sân golf Việt Yên (đợt 11 qua trung sơn)</t>
  </si>
  <si>
    <t>Thu hồi đất để thực hiện dự án: Sân golf Việt Yên (đợt 10 qua trung sơn)</t>
  </si>
  <si>
    <t>Thu hồi đất để thực hiện dự án: Sân golf Việt Yên (đợt 9 qua trung sơn)</t>
  </si>
  <si>
    <t>diện tích còn lại là đất GT, TL</t>
  </si>
  <si>
    <t>Thu hồi đất để thực hiện dự án: Sân golf Việt Yên (đợt 8 qua trung sơn)</t>
  </si>
  <si>
    <t>Thu hồi đất để thực hiện dự án: Sân golf Việt Yên (đợt 7, qua trung sơn)</t>
  </si>
  <si>
    <t>Thu hồi đất để thực hiện dự án: Sân golf Việt Yên (đợt 6, qua trung sơn)</t>
  </si>
  <si>
    <t>Thu hồi đất để thực hiện dự án: Sân golf Việt Yên (đợt 5, qua trung sơn)</t>
  </si>
  <si>
    <t>Thu hồi đất để thực hiện dự án: Sân golf Việt Yên (đợt 4, qua trung sơn)</t>
  </si>
  <si>
    <t>Thu hồi đất để thực hiện dự án: Sân golf Việt Yên (đợt 3, qua trung sơn)</t>
  </si>
  <si>
    <t>Thu hồi đất để thực hiện dự án: Sân golf Việt Yên (đợt 2 qua trung sơn)</t>
  </si>
  <si>
    <t>Thu hồi đất để thực hiện dự án: Sân golf Việt Yên (đợt 1 qua trung sơn)</t>
  </si>
  <si>
    <t>Sân Golf Việt Yên (địa phận xã Hương Mai)</t>
  </si>
  <si>
    <t>Đầu tư xây dựng đường từ trung tâm thương mại Bích Sơn đi nhà văn hóa thôn Vàng, huyện Việt Yên, tỉnh Bắc Giang</t>
  </si>
  <si>
    <t>Xây dựng khu dân cư thôn Vàng, thôn Tự, xã Bích Sơn (nay là thị trấn Bích Động), huyện Việt Yên, tỉnh Bắc Giang</t>
  </si>
  <si>
    <t>Đầu tư xây dựng cửa hàng kinh doanh xăng dầu và khí gas của Công ty TNHH Thương mại Luân Anh tại thôn Tăng Quang, xã Bích Sơn, huyện Việt Yên, tỉnh Bắc Giang.</t>
  </si>
  <si>
    <t>Cải tạo, nâng cấp đường Dương Quốc Cơ thị trấn Bích Động, huyện Việt Yên, tỉnh Bắc Giang</t>
  </si>
  <si>
    <t>2022-2023</t>
  </si>
  <si>
    <t>Xây dựng khuôn viên dọc bờ hồ giáp khu dân cư Nguyễn Thế Nho, thị trấn Bích Động huyện Việt Yên, tỉnh Bắc Giang</t>
  </si>
  <si>
    <t>Đầu tư xây dựng mở rộng quy mô giường bệnh Trung tâm Y tế huyện Việt Yên, tỉnh Bắc Giang</t>
  </si>
  <si>
    <t>Xây dựng mới trụ sở làm việc Tòa án nhân dân Huyện Việt Yên, tỉnh Bắc Giang</t>
  </si>
  <si>
    <t>2020-2022</t>
  </si>
  <si>
    <t>Cải tạo, nâng cấp hệ thống đường giao thông năm 2020, hạng mục: Đầu tư xây dựng tuyến đường Kết nối 37 với đường 298 huyện Việt Yên, tỉnh Bắc Giang</t>
  </si>
  <si>
    <t>Khu 4, khu dân cư thị trấn Bích Động, huyện Việt Yên, tỉnh Bắc Giang</t>
  </si>
  <si>
    <t>Đầu tư xây dựng mới tuyến đường kết nối đường Vành đai thị trấn Bích Động với Quốc lộ 37 huyện Việt Yên, tỉnh Bắc Giang(đường đô thị Ngô Văn Cảnh)</t>
  </si>
  <si>
    <t>2019-2022</t>
  </si>
  <si>
    <t>Khu dân cư thương mại Chợ Mới thị trấn Bích Động, huyện Việt Yên</t>
  </si>
  <si>
    <t>Đầu tư xây dựng Khu dân cư Dục Quang giai đoạn 1, thị trấn Bích Động, huyện Việt Yên, tỉnh Bắc Giang</t>
  </si>
  <si>
    <t>Đất NN</t>
  </si>
  <si>
    <t>Đất ở/ CLN</t>
  </si>
  <si>
    <t>Diện tích Đất ở (Đất ở và vườn, CLN trong thửa đất)</t>
  </si>
  <si>
    <t>Tổng diện tích</t>
  </si>
  <si>
    <t>Ghi chú</t>
  </si>
  <si>
    <t>Số GCN đã chỉnh lý đã bàn giao (Giấy)</t>
  </si>
  <si>
    <t>Số GCN đã chỉnh lý (Giấy)</t>
  </si>
  <si>
    <t>Số thửa đất không thu hồi trọn thửa</t>
  </si>
  <si>
    <t>Số thửa thu hồi GPMB (thửa)</t>
  </si>
  <si>
    <t xml:space="preserve">Diện tích thu hồi </t>
  </si>
  <si>
    <t>Xã, thị trấn</t>
  </si>
  <si>
    <t>Năm thực hiện</t>
  </si>
  <si>
    <t>Nhóm/ Tên dự án</t>
  </si>
  <si>
    <t>(Kèm theo Báo cáo số 54/BC-ĐGS ngày  06/12/2023 của Đoàn giám sát)</t>
  </si>
  <si>
    <r>
      <t xml:space="preserve">BIỂU 7:  TỔNG HỢP CÁC DỰ ÁN THỰC HIỆN THU HỒI GPMB GIAI ĐOẠN NĂM 2019-2023
</t>
    </r>
    <r>
      <rPr>
        <sz val="10.5"/>
        <rFont val="Times New Roman"/>
        <family val="1"/>
      </rPr>
      <t>(Kèm theo Báo cáo số 54/BC-ĐGS ngày  06/12/2023 của Đoàn giám sát)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</si>
</sst>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_);\(&quot;$&quot;#,##0\)"/>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0.00_ ;\-#,##0.00\ "/>
    <numFmt numFmtId="170" formatCode="&quot;\&quot;#,##0.00;[Red]&quot;\&quot;&quot;\&quot;&quot;\&quot;&quot;\&quot;&quot;\&quot;&quot;\&quot;\-#,##0.00"/>
    <numFmt numFmtId="171" formatCode="&quot;\&quot;#,##0;[Red]&quot;\&quot;&quot;\&quot;\-#,##0"/>
    <numFmt numFmtId="172" formatCode="_(* ###,0&quot;.&quot;00_);_(* \(###,0&quot;.&quot;00\);_(* &quot;-&quot;??_);_(@_)"/>
    <numFmt numFmtId="173" formatCode="#,##0;\(#,##0\)"/>
    <numFmt numFmtId="174" formatCode="\$#,##0\ ;\(\$#,##0\)"/>
    <numFmt numFmtId="175" formatCode="\t0.00%"/>
    <numFmt numFmtId="176" formatCode="\t#\ ??/??"/>
    <numFmt numFmtId="177" formatCode="m/d"/>
    <numFmt numFmtId="178" formatCode="&quot;ß&quot;#,##0;\-&quot;&quot;\ß&quot;&quot;#,##0"/>
    <numFmt numFmtId="179" formatCode="#,##0.00\ &quot;F&quot;_);[Red]\(#,##0.00\ &quot;F&quot;\)"/>
    <numFmt numFmtId="180" formatCode="#,##0.00\ &quot;F&quot;;[Red]\-#,##0.00\ &quot;F&quot;"/>
    <numFmt numFmtId="181" formatCode="_ * #,##0_)\ &quot;F&quot;_ ;_ * \(#,##0\)\ &quot;F&quot;_ ;_ * &quot;-&quot;_)\ &quot;F&quot;_ ;_ @_ "/>
    <numFmt numFmtId="182" formatCode="#,##0\ &quot;F&quot;_);[Red]\(#,##0\ &quot;F&quot;\)"/>
    <numFmt numFmtId="183" formatCode="#,##0.00\ &quot;F&quot;_);\(#,##0.00\ &quot;F&quot;\)"/>
    <numFmt numFmtId="184" formatCode="#,##0\ &quot;DM&quot;;\-#,##0\ &quot;DM&quot;"/>
    <numFmt numFmtId="185" formatCode="0.000%"/>
    <numFmt numFmtId="186" formatCode="&quot;￥&quot;#,##0;&quot;￥&quot;\-#,##0"/>
    <numFmt numFmtId="187" formatCode="00.000"/>
    <numFmt numFmtId="188" formatCode="&quot;kr&quot;#,##0;[Red]\-&quot;kr&quot;#,##0"/>
    <numFmt numFmtId="189" formatCode="_(* #,##0_);_(* \(#,##0\);_(* &quot;-&quot;??_);_(@_)"/>
    <numFmt numFmtId="190" formatCode="_-* #,##0\ _₫_-;\-* #,##0\ _₫_-;_-* &quot;-&quot;??\ _₫_-;_-@_-"/>
    <numFmt numFmtId="191" formatCode="0_);\(0\)"/>
    <numFmt numFmtId="192" formatCode="#,##0.0"/>
    <numFmt numFmtId="193" formatCode="_-* #,##0.0\ _₫_-;\-* #,##0.0\ _₫_-;_-* &quot;-&quot;??\ _₫_-;_-@_-"/>
    <numFmt numFmtId="194" formatCode="_(* #,##0.0_);_(* \(#,##0.0\);_(* &quot;-&quot;??_);_(@_)"/>
  </numFmts>
  <fonts count="66">
    <font>
      <sz val="12"/>
      <color theme="1"/>
      <name val="Times New Roman"/>
      <family val="2"/>
      <charset val="163"/>
    </font>
    <font>
      <sz val="11"/>
      <color theme="1"/>
      <name val="Calibri"/>
      <family val="2"/>
      <scheme val="minor"/>
    </font>
    <font>
      <sz val="11"/>
      <color theme="1"/>
      <name val="Calibri"/>
      <family val="2"/>
      <scheme val="minor"/>
    </font>
    <font>
      <b/>
      <sz val="11"/>
      <color theme="1"/>
      <name val="Times New Roman"/>
      <family val="1"/>
    </font>
    <font>
      <b/>
      <sz val="12"/>
      <color theme="1"/>
      <name val="Times New Roman"/>
      <family val="1"/>
    </font>
    <font>
      <sz val="12"/>
      <color theme="1"/>
      <name val="Times New Roman"/>
      <family val="2"/>
    </font>
    <font>
      <b/>
      <sz val="12"/>
      <name val="Times New Roman"/>
      <family val="1"/>
    </font>
    <font>
      <sz val="12"/>
      <name val="Times New Roman"/>
      <family val="1"/>
    </font>
    <font>
      <sz val="10"/>
      <name val="Arial"/>
      <family val="2"/>
    </font>
    <font>
      <sz val="10"/>
      <name val="Times New Roman"/>
      <family val="1"/>
    </font>
    <font>
      <i/>
      <sz val="12"/>
      <color theme="1"/>
      <name val="Times New Roman"/>
      <family val="1"/>
    </font>
    <font>
      <sz val="12"/>
      <color rgb="FFFF0000"/>
      <name val="Times New Roman"/>
      <family val="1"/>
    </font>
    <font>
      <sz val="10"/>
      <color indexed="8"/>
      <name val="Arial"/>
      <family val="2"/>
    </font>
    <font>
      <sz val="11"/>
      <color theme="1"/>
      <name val="Calibri"/>
      <family val="2"/>
      <charset val="163"/>
      <scheme val="minor"/>
    </font>
    <font>
      <sz val="14"/>
      <name val="??"/>
      <family val="3"/>
      <charset val="129"/>
    </font>
    <font>
      <sz val="10"/>
      <name val="???"/>
      <family val="3"/>
      <charset val="129"/>
    </font>
    <font>
      <sz val="11"/>
      <color indexed="8"/>
      <name val="Calibri"/>
      <family val="2"/>
    </font>
    <font>
      <sz val="11"/>
      <color indexed="9"/>
      <name val="Calibri"/>
      <family val="2"/>
    </font>
    <font>
      <sz val="12"/>
      <name val="¹UAAA¼"/>
      <family val="3"/>
      <charset val="129"/>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8"/>
      <name val="Arial"/>
      <family val="2"/>
    </font>
    <font>
      <b/>
      <sz val="13"/>
      <color indexed="56"/>
      <name val="Calibri"/>
      <family val="2"/>
    </font>
    <font>
      <b/>
      <sz val="11"/>
      <color indexed="56"/>
      <name val="Calibri"/>
      <family val="2"/>
    </font>
    <font>
      <b/>
      <sz val="18"/>
      <name val="Arial"/>
      <family val="2"/>
      <charset val="1"/>
    </font>
    <font>
      <sz val="8"/>
      <color indexed="12"/>
      <name val="Helv"/>
    </font>
    <font>
      <sz val="11"/>
      <color indexed="62"/>
      <name val="Calibri"/>
      <family val="2"/>
    </font>
    <font>
      <sz val="11"/>
      <color indexed="52"/>
      <name val="Calibri"/>
      <family val="2"/>
    </font>
    <font>
      <sz val="12"/>
      <name val="Arial"/>
      <family val="2"/>
    </font>
    <font>
      <sz val="11"/>
      <color indexed="60"/>
      <name val="Calibri"/>
      <family val="2"/>
    </font>
    <font>
      <sz val="7"/>
      <name val="Small Fonts"/>
      <family val="2"/>
    </font>
    <font>
      <b/>
      <i/>
      <sz val="16"/>
      <name val="Helv"/>
    </font>
    <font>
      <sz val="11"/>
      <name val=".VnArial"/>
      <family val="2"/>
    </font>
    <font>
      <sz val="10"/>
      <name val="Arial"/>
      <family val="2"/>
      <charset val="1"/>
    </font>
    <font>
      <sz val="11"/>
      <color theme="1"/>
      <name val="Calibri"/>
      <family val="2"/>
    </font>
    <font>
      <b/>
      <sz val="11"/>
      <color indexed="63"/>
      <name val="Calibri"/>
      <family val="2"/>
    </font>
    <font>
      <sz val="13"/>
      <name val=".VnTime"/>
      <family val="2"/>
    </font>
    <font>
      <b/>
      <sz val="18"/>
      <color indexed="56"/>
      <name val="Cambria"/>
      <family val="2"/>
    </font>
    <font>
      <b/>
      <sz val="11"/>
      <color indexed="8"/>
      <name val="Calibri"/>
      <family val="2"/>
    </font>
    <font>
      <b/>
      <sz val="10"/>
      <name val="VN Helvetica"/>
    </font>
    <font>
      <sz val="10"/>
      <name val="VN Helvetica"/>
    </font>
    <font>
      <sz val="11"/>
      <color indexed="10"/>
      <name val="Calibri"/>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sz val="11"/>
      <color rgb="FF000000"/>
      <name val="Times New Roman"/>
      <family val="1"/>
    </font>
    <font>
      <sz val="12"/>
      <color theme="1"/>
      <name val="Times New Roman"/>
      <family val="2"/>
      <charset val="163"/>
    </font>
    <font>
      <sz val="12"/>
      <color theme="1"/>
      <name val="Times New Roman"/>
      <family val="1"/>
    </font>
    <font>
      <sz val="12"/>
      <name val="Times New Roman"/>
    </font>
    <font>
      <sz val="14"/>
      <color theme="1"/>
      <name val="Times New Roman"/>
      <family val="2"/>
      <charset val="163"/>
    </font>
    <font>
      <sz val="11"/>
      <name val="Times New Roman"/>
      <family val="1"/>
    </font>
    <font>
      <sz val="10.5"/>
      <name val="Times New Roman"/>
      <family val="1"/>
    </font>
    <font>
      <sz val="11"/>
      <color rgb="FFFF0000"/>
      <name val="Times New Roman"/>
      <family val="1"/>
    </font>
    <font>
      <b/>
      <sz val="10.5"/>
      <name val="Times New Roman"/>
      <family val="1"/>
    </font>
    <font>
      <b/>
      <sz val="1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25">
    <xf numFmtId="0" fontId="0"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12" fillId="0" borderId="0"/>
    <xf numFmtId="0" fontId="13" fillId="0" borderId="0"/>
    <xf numFmtId="0" fontId="8" fillId="0" borderId="0"/>
    <xf numFmtId="0" fontId="5" fillId="0" borderId="0"/>
    <xf numFmtId="169" fontId="7" fillId="0" borderId="0" applyFont="0" applyFill="0" applyBorder="0" applyAlignment="0" applyProtection="0"/>
    <xf numFmtId="168" fontId="2" fillId="0" borderId="0" applyFont="0" applyFill="0" applyBorder="0" applyAlignment="0" applyProtection="0"/>
    <xf numFmtId="170" fontId="8" fillId="0" borderId="0" applyFont="0" applyFill="0" applyBorder="0" applyAlignment="0" applyProtection="0"/>
    <xf numFmtId="0" fontId="1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0" fontId="8" fillId="0" borderId="0" applyFont="0" applyFill="0" applyBorder="0" applyAlignment="0" applyProtection="0"/>
    <xf numFmtId="0" fontId="15"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3" borderId="0" applyNumberFormat="0" applyBorder="0" applyAlignment="0" applyProtection="0"/>
    <xf numFmtId="0" fontId="18" fillId="0" borderId="0"/>
    <xf numFmtId="0" fontId="18" fillId="0" borderId="0"/>
    <xf numFmtId="0" fontId="20" fillId="20" borderId="7" applyNumberFormat="0" applyAlignment="0" applyProtection="0"/>
    <xf numFmtId="0" fontId="21" fillId="21" borderId="8" applyNumberFormat="0" applyAlignment="0" applyProtection="0"/>
    <xf numFmtId="43"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9" fillId="0" borderId="0"/>
    <xf numFmtId="3" fontId="8" fillId="0" borderId="0" applyFont="0" applyFill="0" applyBorder="0" applyAlignment="0" applyProtection="0"/>
    <xf numFmtId="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8" fillId="0" borderId="0" applyFont="0" applyFill="0" applyBorder="0" applyAlignment="0" applyProtection="0"/>
    <xf numFmtId="0" fontId="8" fillId="0" borderId="0" applyFon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22"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23" fillId="4" borderId="0" applyNumberFormat="0" applyBorder="0" applyAlignment="0" applyProtection="0"/>
    <xf numFmtId="38" fontId="24" fillId="22" borderId="0" applyNumberFormat="0" applyBorder="0" applyAlignment="0" applyProtection="0"/>
    <xf numFmtId="0" fontId="25" fillId="0" borderId="9" applyNumberFormat="0" applyAlignment="0" applyProtection="0">
      <alignment horizontal="left" vertical="center"/>
    </xf>
    <xf numFmtId="0" fontId="25" fillId="0" borderId="6">
      <alignment horizontal="left" vertical="center"/>
    </xf>
    <xf numFmtId="0"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0" borderId="12" applyNumberFormat="0" applyFill="0" applyAlignment="0" applyProtection="0"/>
    <xf numFmtId="0" fontId="29" fillId="0" borderId="0" applyNumberFormat="0" applyFill="0" applyBorder="0" applyAlignment="0" applyProtection="0"/>
    <xf numFmtId="0" fontId="27" fillId="0" borderId="0" applyProtection="0"/>
    <xf numFmtId="0" fontId="30" fillId="0" borderId="0" applyProtection="0"/>
    <xf numFmtId="0" fontId="27" fillId="0" borderId="0" applyProtection="0"/>
    <xf numFmtId="0" fontId="25" fillId="0" borderId="0" applyProtection="0"/>
    <xf numFmtId="0" fontId="25" fillId="0" borderId="0" applyProtection="0"/>
    <xf numFmtId="10" fontId="24" fillId="23" borderId="1"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2" fillId="7" borderId="7"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13" applyNumberFormat="0" applyFill="0" applyAlignment="0" applyProtection="0"/>
    <xf numFmtId="177" fontId="8" fillId="0" borderId="0" applyFont="0" applyFill="0" applyBorder="0" applyAlignment="0" applyProtection="0"/>
    <xf numFmtId="178" fontId="8" fillId="0" borderId="0" applyFont="0" applyFill="0" applyBorder="0" applyAlignment="0" applyProtection="0"/>
    <xf numFmtId="0" fontId="34" fillId="0" borderId="0" applyNumberFormat="0" applyFont="0" applyFill="0" applyAlignment="0"/>
    <xf numFmtId="0" fontId="35" fillId="24" borderId="0" applyNumberFormat="0" applyBorder="0" applyAlignment="0" applyProtection="0"/>
    <xf numFmtId="0" fontId="9" fillId="0" borderId="0"/>
    <xf numFmtId="37" fontId="36" fillId="0" borderId="0"/>
    <xf numFmtId="0" fontId="37" fillId="0" borderId="0"/>
    <xf numFmtId="0" fontId="5" fillId="0" borderId="0"/>
    <xf numFmtId="0" fontId="7"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38" fillId="0" borderId="0"/>
    <xf numFmtId="0" fontId="12" fillId="0" borderId="0"/>
    <xf numFmtId="0" fontId="8" fillId="0" borderId="0"/>
    <xf numFmtId="0" fontId="13" fillId="0" borderId="0"/>
    <xf numFmtId="0" fontId="13" fillId="0" borderId="0"/>
    <xf numFmtId="0" fontId="8" fillId="0" borderId="0"/>
    <xf numFmtId="0" fontId="13" fillId="0" borderId="0"/>
    <xf numFmtId="0" fontId="8" fillId="0" borderId="0"/>
    <xf numFmtId="0" fontId="13" fillId="0" borderId="0"/>
    <xf numFmtId="0" fontId="8" fillId="0" borderId="0"/>
    <xf numFmtId="0" fontId="13" fillId="0" borderId="0"/>
    <xf numFmtId="0" fontId="13" fillId="0" borderId="0"/>
    <xf numFmtId="0" fontId="38" fillId="0" borderId="0"/>
    <xf numFmtId="0" fontId="8" fillId="0" borderId="0"/>
    <xf numFmtId="0" fontId="13" fillId="0" borderId="0"/>
    <xf numFmtId="0" fontId="13"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3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16" fillId="0" borderId="0"/>
    <xf numFmtId="0" fontId="13" fillId="0" borderId="0"/>
    <xf numFmtId="0" fontId="8" fillId="0" borderId="0"/>
    <xf numFmtId="0" fontId="8" fillId="0" borderId="0"/>
    <xf numFmtId="0" fontId="8" fillId="0" borderId="0"/>
    <xf numFmtId="0" fontId="7" fillId="0" borderId="0"/>
    <xf numFmtId="0" fontId="8" fillId="0" borderId="0"/>
    <xf numFmtId="0" fontId="2" fillId="0" borderId="0"/>
    <xf numFmtId="0" fontId="5"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2" fillId="0" borderId="0"/>
    <xf numFmtId="0" fontId="2" fillId="0" borderId="0"/>
    <xf numFmtId="0" fontId="40" fillId="0" borderId="0"/>
    <xf numFmtId="0" fontId="2" fillId="0" borderId="0"/>
    <xf numFmtId="0" fontId="8" fillId="0" borderId="0"/>
    <xf numFmtId="0" fontId="7" fillId="0" borderId="0"/>
    <xf numFmtId="0" fontId="12" fillId="0" borderId="0"/>
    <xf numFmtId="0" fontId="2" fillId="0" borderId="0"/>
    <xf numFmtId="0" fontId="7" fillId="0" borderId="0"/>
    <xf numFmtId="0" fontId="8" fillId="0" borderId="0"/>
    <xf numFmtId="0" fontId="8" fillId="0" borderId="0"/>
    <xf numFmtId="0" fontId="2" fillId="0" borderId="0"/>
    <xf numFmtId="0" fontId="8" fillId="0" borderId="0"/>
    <xf numFmtId="0" fontId="16" fillId="25" borderId="14" applyNumberFormat="0" applyFont="0" applyAlignment="0" applyProtection="0"/>
    <xf numFmtId="0" fontId="41" fillId="20" borderId="15" applyNumberFormat="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179" fontId="42" fillId="0" borderId="3">
      <alignment horizontal="right" vertical="center"/>
    </xf>
    <xf numFmtId="179" fontId="42" fillId="0" borderId="3">
      <alignment horizontal="right" vertical="center"/>
    </xf>
    <xf numFmtId="179"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79" fontId="42" fillId="0" borderId="3">
      <alignment horizontal="right" vertical="center"/>
    </xf>
    <xf numFmtId="179"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0" fontId="42" fillId="0" borderId="3">
      <alignment horizontal="right" vertical="center"/>
    </xf>
    <xf numFmtId="181" fontId="42" fillId="0" borderId="3">
      <alignment horizontal="center"/>
    </xf>
    <xf numFmtId="0" fontId="43" fillId="0" borderId="0" applyNumberFormat="0" applyFill="0" applyBorder="0" applyAlignment="0" applyProtection="0"/>
    <xf numFmtId="0" fontId="44" fillId="0" borderId="16" applyNumberFormat="0" applyFill="0" applyAlignment="0" applyProtection="0"/>
    <xf numFmtId="0" fontId="8" fillId="0" borderId="17" applyNumberFormat="0" applyFont="0" applyFill="0" applyAlignment="0" applyProtection="0"/>
    <xf numFmtId="0" fontId="8" fillId="0" borderId="17" applyNumberFormat="0" applyFont="0" applyFill="0" applyAlignment="0" applyProtection="0"/>
    <xf numFmtId="0" fontId="8" fillId="0" borderId="17" applyNumberFormat="0" applyFont="0" applyFill="0" applyAlignment="0" applyProtection="0"/>
    <xf numFmtId="0" fontId="8" fillId="0" borderId="17" applyNumberFormat="0" applyFont="0" applyFill="0" applyAlignment="0" applyProtection="0"/>
    <xf numFmtId="0" fontId="8" fillId="0" borderId="17" applyNumberFormat="0" applyFont="0" applyFill="0" applyAlignment="0" applyProtection="0"/>
    <xf numFmtId="182" fontId="42" fillId="0" borderId="0"/>
    <xf numFmtId="183" fontId="42" fillId="0" borderId="1"/>
    <xf numFmtId="5" fontId="45" fillId="0" borderId="5">
      <alignment horizontal="left" vertical="top"/>
    </xf>
    <xf numFmtId="5" fontId="46" fillId="0" borderId="18">
      <alignment horizontal="left" vertical="top"/>
    </xf>
    <xf numFmtId="0" fontId="47" fillId="0" borderId="0" applyNumberForma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7"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184" fontId="52" fillId="0" borderId="0" applyFont="0" applyFill="0" applyBorder="0" applyAlignment="0" applyProtection="0"/>
    <xf numFmtId="185" fontId="52" fillId="0" borderId="0" applyFont="0" applyFill="0" applyBorder="0" applyAlignment="0" applyProtection="0"/>
    <xf numFmtId="186" fontId="52" fillId="0" borderId="0" applyFont="0" applyFill="0" applyBorder="0" applyAlignment="0" applyProtection="0"/>
    <xf numFmtId="187" fontId="52" fillId="0" borderId="0" applyFont="0" applyFill="0" applyBorder="0" applyAlignment="0" applyProtection="0"/>
    <xf numFmtId="0" fontId="53" fillId="0" borderId="0"/>
    <xf numFmtId="0" fontId="34" fillId="0" borderId="0"/>
    <xf numFmtId="165" fontId="54" fillId="0" borderId="0" applyFont="0" applyFill="0" applyBorder="0" applyAlignment="0" applyProtection="0"/>
    <xf numFmtId="167" fontId="54" fillId="0" borderId="0" applyFont="0" applyFill="0" applyBorder="0" applyAlignment="0" applyProtection="0"/>
    <xf numFmtId="164" fontId="54" fillId="0" borderId="0" applyFont="0" applyFill="0" applyBorder="0" applyAlignment="0" applyProtection="0"/>
    <xf numFmtId="188" fontId="55" fillId="0" borderId="0" applyFont="0" applyFill="0" applyBorder="0" applyAlignment="0" applyProtection="0"/>
    <xf numFmtId="166" fontId="54" fillId="0" borderId="0" applyFont="0" applyFill="0" applyBorder="0" applyAlignment="0" applyProtection="0"/>
    <xf numFmtId="43" fontId="57" fillId="0" borderId="0" applyFont="0" applyFill="0" applyBorder="0" applyAlignment="0" applyProtection="0"/>
    <xf numFmtId="0" fontId="1" fillId="0" borderId="0"/>
    <xf numFmtId="0" fontId="59" fillId="0" borderId="0"/>
    <xf numFmtId="0" fontId="60" fillId="0" borderId="0"/>
    <xf numFmtId="168" fontId="57" fillId="0" borderId="0" applyFont="0" applyFill="0" applyBorder="0" applyAlignment="0" applyProtection="0"/>
    <xf numFmtId="168" fontId="60" fillId="0" borderId="0" applyFont="0" applyFill="0" applyBorder="0" applyAlignment="0" applyProtection="0"/>
  </cellStyleXfs>
  <cellXfs count="153">
    <xf numFmtId="0" fontId="0" fillId="0" borderId="0" xfId="0"/>
    <xf numFmtId="0" fontId="0" fillId="0" borderId="1" xfId="0" applyBorder="1"/>
    <xf numFmtId="0" fontId="4" fillId="0" borderId="0" xfId="0" applyFont="1" applyAlignment="1">
      <alignment wrapText="1"/>
    </xf>
    <xf numFmtId="0" fontId="11" fillId="0" borderId="0" xfId="0" applyFont="1"/>
    <xf numFmtId="0" fontId="6" fillId="0" borderId="1" xfId="0" applyFont="1" applyBorder="1" applyAlignment="1">
      <alignment horizontal="center" wrapText="1"/>
    </xf>
    <xf numFmtId="0" fontId="7" fillId="0" borderId="1" xfId="0" applyFont="1" applyBorder="1"/>
    <xf numFmtId="0" fontId="4" fillId="0" borderId="0" xfId="0" applyFont="1" applyAlignment="1">
      <alignment vertical="center"/>
    </xf>
    <xf numFmtId="0" fontId="7" fillId="0" borderId="23" xfId="0" applyFont="1" applyBorder="1"/>
    <xf numFmtId="0" fontId="6" fillId="0" borderId="23" xfId="0" applyFont="1" applyBorder="1" applyAlignment="1">
      <alignment horizontal="center" wrapText="1"/>
    </xf>
    <xf numFmtId="0" fontId="6" fillId="0" borderId="1" xfId="0" applyFont="1" applyBorder="1"/>
    <xf numFmtId="0" fontId="6" fillId="0" borderId="23" xfId="0" applyFont="1" applyBorder="1"/>
    <xf numFmtId="1" fontId="6" fillId="0" borderId="1" xfId="0" applyNumberFormat="1" applyFont="1" applyBorder="1"/>
    <xf numFmtId="0" fontId="4" fillId="0" borderId="1" xfId="0" applyFont="1" applyBorder="1"/>
    <xf numFmtId="0" fontId="4" fillId="0" borderId="0" xfId="0" applyFont="1"/>
    <xf numFmtId="189" fontId="7" fillId="0" borderId="23" xfId="0" applyNumberFormat="1" applyFont="1" applyBorder="1"/>
    <xf numFmtId="189" fontId="56" fillId="0" borderId="23" xfId="3" applyNumberFormat="1" applyFont="1" applyFill="1" applyBorder="1" applyAlignment="1">
      <alignment horizontal="right" vertical="center"/>
    </xf>
    <xf numFmtId="0" fontId="0" fillId="0" borderId="23" xfId="0" applyBorder="1"/>
    <xf numFmtId="0" fontId="11" fillId="0" borderId="23" xfId="0" applyFont="1" applyBorder="1"/>
    <xf numFmtId="0" fontId="4" fillId="0" borderId="23" xfId="0" applyFont="1" applyBorder="1"/>
    <xf numFmtId="0" fontId="7" fillId="0" borderId="24" xfId="0" applyFont="1" applyBorder="1"/>
    <xf numFmtId="0" fontId="0" fillId="0" borderId="24" xfId="0" applyBorder="1"/>
    <xf numFmtId="0" fontId="0" fillId="0" borderId="18" xfId="0" applyBorder="1"/>
    <xf numFmtId="189" fontId="7" fillId="0" borderId="1" xfId="419" applyNumberFormat="1" applyFont="1" applyBorder="1"/>
    <xf numFmtId="189" fontId="0" fillId="0" borderId="1" xfId="419" applyNumberFormat="1" applyFont="1" applyBorder="1"/>
    <xf numFmtId="189" fontId="7" fillId="0" borderId="23" xfId="419" applyNumberFormat="1" applyFont="1" applyBorder="1"/>
    <xf numFmtId="189" fontId="0" fillId="0" borderId="23" xfId="419" applyNumberFormat="1" applyFont="1" applyBorder="1"/>
    <xf numFmtId="189" fontId="6" fillId="0" borderId="23" xfId="419" applyNumberFormat="1" applyFont="1" applyBorder="1"/>
    <xf numFmtId="189" fontId="4" fillId="0" borderId="23" xfId="419" applyNumberFormat="1" applyFont="1" applyBorder="1"/>
    <xf numFmtId="189" fontId="11" fillId="0" borderId="23" xfId="419" applyNumberFormat="1" applyFont="1" applyBorder="1"/>
    <xf numFmtId="189" fontId="56" fillId="0" borderId="23" xfId="419" applyNumberFormat="1" applyFont="1" applyFill="1" applyBorder="1" applyAlignment="1">
      <alignment horizontal="right" vertical="center"/>
    </xf>
    <xf numFmtId="189" fontId="0" fillId="0" borderId="0" xfId="419" applyNumberFormat="1" applyFont="1"/>
    <xf numFmtId="189" fontId="0" fillId="0" borderId="18" xfId="419" applyNumberFormat="1" applyFont="1" applyFill="1" applyBorder="1"/>
    <xf numFmtId="189" fontId="11" fillId="0" borderId="0" xfId="419" applyNumberFormat="1" applyFont="1"/>
    <xf numFmtId="0" fontId="6" fillId="26" borderId="23" xfId="0" applyFont="1" applyFill="1" applyBorder="1" applyAlignment="1">
      <alignment horizontal="center" wrapText="1"/>
    </xf>
    <xf numFmtId="1" fontId="58" fillId="26" borderId="23" xfId="0" applyNumberFormat="1" applyFont="1" applyFill="1" applyBorder="1"/>
    <xf numFmtId="0" fontId="58" fillId="26" borderId="23" xfId="0" applyFont="1" applyFill="1" applyBorder="1"/>
    <xf numFmtId="0" fontId="58" fillId="0" borderId="23" xfId="0" applyFont="1" applyBorder="1"/>
    <xf numFmtId="1" fontId="7" fillId="0" borderId="23" xfId="0" quotePrefix="1" applyNumberFormat="1" applyFont="1" applyBorder="1"/>
    <xf numFmtId="0" fontId="7" fillId="0" borderId="23" xfId="0" applyFont="1" applyBorder="1" applyAlignment="1">
      <alignment horizontal="center"/>
    </xf>
    <xf numFmtId="0" fontId="7" fillId="0" borderId="23" xfId="0" quotePrefix="1" applyFont="1" applyBorder="1" applyAlignment="1">
      <alignment horizontal="center"/>
    </xf>
    <xf numFmtId="0" fontId="7" fillId="0" borderId="23" xfId="0" quotePrefix="1" applyFont="1" applyBorder="1"/>
    <xf numFmtId="0" fontId="0" fillId="0" borderId="23" xfId="0" quotePrefix="1" applyBorder="1"/>
    <xf numFmtId="1" fontId="11" fillId="26" borderId="23" xfId="0" applyNumberFormat="1" applyFont="1" applyFill="1" applyBorder="1"/>
    <xf numFmtId="0" fontId="11" fillId="26" borderId="23" xfId="0" applyFont="1" applyFill="1" applyBorder="1"/>
    <xf numFmtId="1" fontId="6" fillId="0" borderId="23" xfId="0" applyNumberFormat="1" applyFont="1" applyBorder="1" applyAlignment="1">
      <alignment vertical="center"/>
    </xf>
    <xf numFmtId="1" fontId="6" fillId="26" borderId="23" xfId="0" applyNumberFormat="1" applyFont="1" applyFill="1" applyBorder="1" applyAlignment="1">
      <alignment vertical="center"/>
    </xf>
    <xf numFmtId="1" fontId="4" fillId="26" borderId="23" xfId="0" applyNumberFormat="1" applyFont="1" applyFill="1" applyBorder="1" applyAlignment="1">
      <alignment vertical="center"/>
    </xf>
    <xf numFmtId="1" fontId="4" fillId="0" borderId="23" xfId="0" applyNumberFormat="1" applyFont="1" applyBorder="1" applyAlignment="1">
      <alignment vertical="center"/>
    </xf>
    <xf numFmtId="1" fontId="6" fillId="0" borderId="23" xfId="0" applyNumberFormat="1" applyFont="1" applyBorder="1" applyAlignment="1">
      <alignment horizontal="center" vertical="center"/>
    </xf>
    <xf numFmtId="1" fontId="6" fillId="0" borderId="23" xfId="0" quotePrefix="1" applyNumberFormat="1" applyFont="1" applyBorder="1" applyAlignment="1">
      <alignment vertical="center"/>
    </xf>
    <xf numFmtId="2" fontId="6" fillId="0" borderId="23" xfId="0" applyNumberFormat="1" applyFont="1" applyBorder="1" applyAlignment="1">
      <alignment vertical="center"/>
    </xf>
    <xf numFmtId="2" fontId="7" fillId="0" borderId="23" xfId="0" applyNumberFormat="1" applyFont="1" applyBorder="1"/>
    <xf numFmtId="1" fontId="11" fillId="0" borderId="0" xfId="0" applyNumberFormat="1" applyFont="1"/>
    <xf numFmtId="0" fontId="7" fillId="0" borderId="26" xfId="0" applyFont="1" applyBorder="1"/>
    <xf numFmtId="0" fontId="6" fillId="0" borderId="26" xfId="0" applyFont="1" applyBorder="1" applyAlignment="1">
      <alignment horizontal="center" wrapText="1"/>
    </xf>
    <xf numFmtId="0" fontId="58" fillId="26" borderId="26" xfId="0" applyFont="1" applyFill="1" applyBorder="1"/>
    <xf numFmtId="0" fontId="11" fillId="26" borderId="26" xfId="0" applyFont="1" applyFill="1" applyBorder="1"/>
    <xf numFmtId="1" fontId="58" fillId="26" borderId="26" xfId="0" applyNumberFormat="1" applyFont="1" applyFill="1" applyBorder="1"/>
    <xf numFmtId="1" fontId="11" fillId="26" borderId="26" xfId="0" applyNumberFormat="1" applyFont="1" applyFill="1" applyBorder="1"/>
    <xf numFmtId="0" fontId="61" fillId="0" borderId="0" xfId="422" applyFont="1"/>
    <xf numFmtId="0" fontId="61" fillId="0" borderId="0" xfId="0" applyFont="1"/>
    <xf numFmtId="168" fontId="61" fillId="0" borderId="0" xfId="423" applyFont="1" applyAlignment="1">
      <alignment horizontal="center" vertical="center" wrapText="1"/>
    </xf>
    <xf numFmtId="0" fontId="61" fillId="0" borderId="0" xfId="422" applyFont="1" applyAlignment="1">
      <alignment horizontal="center" vertical="center" wrapText="1"/>
    </xf>
    <xf numFmtId="0" fontId="61" fillId="0" borderId="0" xfId="422" applyFont="1" applyAlignment="1">
      <alignment vertical="center" wrapText="1"/>
    </xf>
    <xf numFmtId="0" fontId="61" fillId="0" borderId="0" xfId="422" applyFont="1" applyAlignment="1">
      <alignment horizontal="center"/>
    </xf>
    <xf numFmtId="0" fontId="9" fillId="0" borderId="0" xfId="422" applyFont="1"/>
    <xf numFmtId="0" fontId="9" fillId="0" borderId="0" xfId="422" applyFont="1" applyAlignment="1">
      <alignment vertical="center"/>
    </xf>
    <xf numFmtId="190" fontId="9" fillId="0" borderId="30" xfId="423" applyNumberFormat="1" applyFont="1" applyFill="1" applyBorder="1" applyAlignment="1">
      <alignment horizontal="center" vertical="center"/>
    </xf>
    <xf numFmtId="168" fontId="9" fillId="0" borderId="30" xfId="423" applyFont="1" applyFill="1" applyBorder="1" applyAlignment="1">
      <alignment horizontal="center" vertical="center"/>
    </xf>
    <xf numFmtId="0" fontId="9" fillId="0" borderId="30" xfId="422" applyFont="1" applyBorder="1" applyAlignment="1">
      <alignment horizontal="center" vertical="center"/>
    </xf>
    <xf numFmtId="0" fontId="61" fillId="0" borderId="0" xfId="422" applyFont="1" applyAlignment="1">
      <alignment vertical="center"/>
    </xf>
    <xf numFmtId="0" fontId="62" fillId="0" borderId="30" xfId="0" applyFont="1" applyBorder="1"/>
    <xf numFmtId="168" fontId="62" fillId="0" borderId="30" xfId="423" applyFont="1" applyFill="1" applyBorder="1" applyAlignment="1">
      <alignment horizontal="right" vertical="center" wrapText="1"/>
    </xf>
    <xf numFmtId="0" fontId="62" fillId="0" borderId="30" xfId="422" applyFont="1" applyBorder="1" applyAlignment="1">
      <alignment horizontal="center" vertical="center" wrapText="1"/>
    </xf>
    <xf numFmtId="0" fontId="62" fillId="0" borderId="30" xfId="422" applyFont="1" applyBorder="1" applyAlignment="1">
      <alignment horizontal="left" vertical="center" wrapText="1"/>
    </xf>
    <xf numFmtId="0" fontId="62" fillId="0" borderId="30" xfId="422" applyFont="1" applyBorder="1" applyAlignment="1">
      <alignment horizontal="right" vertical="center" wrapText="1"/>
    </xf>
    <xf numFmtId="0" fontId="62" fillId="0" borderId="31" xfId="0" applyFont="1" applyBorder="1"/>
    <xf numFmtId="0" fontId="62" fillId="0" borderId="31" xfId="422" applyFont="1" applyBorder="1" applyAlignment="1">
      <alignment horizontal="center" vertical="center" wrapText="1"/>
    </xf>
    <xf numFmtId="0" fontId="62" fillId="0" borderId="18" xfId="422" applyFont="1" applyBorder="1" applyAlignment="1">
      <alignment horizontal="center" vertical="center" wrapText="1"/>
    </xf>
    <xf numFmtId="192" fontId="61" fillId="0" borderId="0" xfId="422" applyNumberFormat="1" applyFont="1" applyAlignment="1">
      <alignment horizontal="right" vertical="center" wrapText="1"/>
    </xf>
    <xf numFmtId="4" fontId="62" fillId="0" borderId="30" xfId="422" applyNumberFormat="1" applyFont="1" applyBorder="1" applyAlignment="1">
      <alignment horizontal="right" vertical="center" wrapText="1"/>
    </xf>
    <xf numFmtId="193" fontId="62" fillId="0" borderId="18" xfId="423" applyNumberFormat="1" applyFont="1" applyFill="1" applyBorder="1" applyAlignment="1">
      <alignment horizontal="right" vertical="center" wrapText="1"/>
    </xf>
    <xf numFmtId="168" fontId="62" fillId="0" borderId="31" xfId="423" applyFont="1" applyFill="1" applyBorder="1" applyAlignment="1">
      <alignment horizontal="right" vertical="center" wrapText="1"/>
    </xf>
    <xf numFmtId="0" fontId="62" fillId="0" borderId="4" xfId="0" applyFont="1" applyBorder="1"/>
    <xf numFmtId="194" fontId="62" fillId="0" borderId="30" xfId="423" applyNumberFormat="1" applyFont="1" applyFill="1" applyBorder="1" applyAlignment="1">
      <alignment horizontal="right" vertical="center" wrapText="1"/>
    </xf>
    <xf numFmtId="0" fontId="62" fillId="0" borderId="31" xfId="422" applyFont="1" applyBorder="1" applyAlignment="1">
      <alignment vertical="center" wrapText="1"/>
    </xf>
    <xf numFmtId="194" fontId="62" fillId="0" borderId="4" xfId="423" applyNumberFormat="1" applyFont="1" applyFill="1" applyBorder="1" applyAlignment="1">
      <alignment horizontal="right" vertical="center" wrapText="1"/>
    </xf>
    <xf numFmtId="168" fontId="62" fillId="0" borderId="4" xfId="423" applyFont="1" applyFill="1" applyBorder="1" applyAlignment="1">
      <alignment horizontal="right" vertical="center" wrapText="1"/>
    </xf>
    <xf numFmtId="168" fontId="62" fillId="0" borderId="18" xfId="423" applyFont="1" applyFill="1" applyBorder="1" applyAlignment="1">
      <alignment horizontal="right" vertical="center" wrapText="1"/>
    </xf>
    <xf numFmtId="190" fontId="62" fillId="0" borderId="30" xfId="424" applyNumberFormat="1" applyFont="1" applyFill="1" applyBorder="1" applyAlignment="1"/>
    <xf numFmtId="168" fontId="62" fillId="0" borderId="30" xfId="424" applyFont="1" applyFill="1" applyBorder="1" applyAlignment="1">
      <alignment horizontal="right"/>
    </xf>
    <xf numFmtId="0" fontId="62" fillId="0" borderId="30" xfId="0" applyFont="1" applyBorder="1" applyAlignment="1">
      <alignment horizontal="right"/>
    </xf>
    <xf numFmtId="0" fontId="62" fillId="0" borderId="30" xfId="0" applyFont="1" applyBorder="1" applyAlignment="1">
      <alignment horizontal="center"/>
    </xf>
    <xf numFmtId="190" fontId="62" fillId="0" borderId="30" xfId="424" applyNumberFormat="1" applyFont="1" applyFill="1" applyBorder="1" applyAlignment="1">
      <alignment horizontal="center"/>
    </xf>
    <xf numFmtId="168" fontId="62" fillId="0" borderId="30" xfId="424" applyFont="1" applyFill="1" applyBorder="1" applyAlignment="1"/>
    <xf numFmtId="193" fontId="62" fillId="0" borderId="30" xfId="424" applyNumberFormat="1" applyFont="1" applyFill="1" applyBorder="1" applyAlignment="1">
      <alignment horizontal="right"/>
    </xf>
    <xf numFmtId="0" fontId="63" fillId="0" borderId="0" xfId="422" applyFont="1"/>
    <xf numFmtId="0" fontId="63" fillId="0" borderId="0" xfId="422" applyFont="1" applyAlignment="1">
      <alignment vertical="center"/>
    </xf>
    <xf numFmtId="0" fontId="62" fillId="0" borderId="4" xfId="422" applyFont="1" applyBorder="1" applyAlignment="1">
      <alignment horizontal="right" vertical="center" wrapText="1"/>
    </xf>
    <xf numFmtId="4" fontId="62" fillId="0" borderId="4" xfId="422" applyNumberFormat="1" applyFont="1" applyBorder="1" applyAlignment="1">
      <alignment horizontal="right" vertical="center" wrapText="1"/>
    </xf>
    <xf numFmtId="0" fontId="62" fillId="0" borderId="4" xfId="422" applyFont="1" applyBorder="1" applyAlignment="1">
      <alignment horizontal="center" vertical="center" wrapText="1"/>
    </xf>
    <xf numFmtId="194" fontId="62" fillId="0" borderId="30" xfId="423" applyNumberFormat="1" applyFont="1" applyFill="1" applyBorder="1"/>
    <xf numFmtId="0" fontId="62" fillId="0" borderId="30" xfId="0" applyFont="1" applyBorder="1" applyAlignment="1">
      <alignment horizontal="center" wrapText="1"/>
    </xf>
    <xf numFmtId="0" fontId="62" fillId="0" borderId="31" xfId="422" applyFont="1" applyBorder="1" applyAlignment="1">
      <alignment horizontal="left" vertical="center" wrapText="1"/>
    </xf>
    <xf numFmtId="0" fontId="62" fillId="0" borderId="18" xfId="0" applyFont="1" applyBorder="1"/>
    <xf numFmtId="0" fontId="62" fillId="0" borderId="30" xfId="422" applyFont="1" applyBorder="1" applyAlignment="1">
      <alignment horizontal="center" vertical="center"/>
    </xf>
    <xf numFmtId="0" fontId="61" fillId="0" borderId="0" xfId="422" applyFont="1" applyAlignment="1">
      <alignment horizontal="center" vertical="center"/>
    </xf>
    <xf numFmtId="0" fontId="62" fillId="0" borderId="30" xfId="0" applyFont="1" applyBorder="1" applyAlignment="1">
      <alignment horizontal="center" vertical="center"/>
    </xf>
    <xf numFmtId="0" fontId="62" fillId="0" borderId="31" xfId="0" applyFont="1" applyBorder="1" applyAlignment="1">
      <alignment vertical="center"/>
    </xf>
    <xf numFmtId="0" fontId="62" fillId="0" borderId="30" xfId="0" applyFont="1" applyBorder="1" applyAlignment="1">
      <alignment vertical="center"/>
    </xf>
    <xf numFmtId="193" fontId="62" fillId="0" borderId="31" xfId="423" applyNumberFormat="1" applyFont="1" applyFill="1" applyBorder="1" applyAlignment="1">
      <alignment horizontal="right" vertical="center" wrapText="1"/>
    </xf>
    <xf numFmtId="0" fontId="62" fillId="0" borderId="30" xfId="0" applyFont="1" applyBorder="1" applyAlignment="1">
      <alignment horizontal="center" vertical="center" wrapText="1"/>
    </xf>
    <xf numFmtId="0" fontId="64" fillId="0" borderId="30" xfId="0" applyFont="1" applyBorder="1" applyAlignment="1">
      <alignment vertical="center"/>
    </xf>
    <xf numFmtId="1" fontId="62" fillId="0" borderId="30" xfId="0" applyNumberFormat="1" applyFont="1" applyBorder="1" applyAlignment="1">
      <alignment vertical="center"/>
    </xf>
    <xf numFmtId="0" fontId="62" fillId="0" borderId="31" xfId="0" applyFont="1" applyBorder="1" applyAlignment="1">
      <alignment horizontal="center" vertical="center" wrapText="1"/>
    </xf>
    <xf numFmtId="0" fontId="62" fillId="0" borderId="0" xfId="422" applyFont="1"/>
    <xf numFmtId="0" fontId="65" fillId="0" borderId="0" xfId="422" applyFont="1" applyAlignment="1">
      <alignment horizontal="center" vertical="center" wrapText="1"/>
    </xf>
    <xf numFmtId="0" fontId="64" fillId="0" borderId="30" xfId="0" applyFont="1" applyBorder="1" applyAlignment="1">
      <alignment horizontal="center" vertical="center" wrapText="1"/>
    </xf>
    <xf numFmtId="0" fontId="62" fillId="0" borderId="30" xfId="422" applyFont="1" applyBorder="1" applyAlignment="1">
      <alignment horizont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6" fillId="0" borderId="25" xfId="0" applyFont="1" applyBorder="1" applyAlignment="1">
      <alignment horizontal="center" wrapText="1"/>
    </xf>
    <xf numFmtId="0" fontId="6" fillId="0" borderId="4" xfId="0" applyFont="1" applyBorder="1" applyAlignment="1">
      <alignment horizontal="center" wrapText="1"/>
    </xf>
    <xf numFmtId="0" fontId="6" fillId="0" borderId="20" xfId="0" applyFont="1" applyBorder="1" applyAlignment="1">
      <alignment horizontal="center" wrapText="1"/>
    </xf>
    <xf numFmtId="0" fontId="6" fillId="0" borderId="22" xfId="0" applyFont="1" applyBorder="1" applyAlignment="1">
      <alignment horizontal="center" wrapText="1"/>
    </xf>
    <xf numFmtId="0" fontId="6" fillId="0" borderId="21" xfId="0" applyFont="1" applyBorder="1" applyAlignment="1">
      <alignment horizontal="center" wrapText="1"/>
    </xf>
    <xf numFmtId="0" fontId="10" fillId="0" borderId="2" xfId="0" applyFont="1" applyBorder="1" applyAlignment="1">
      <alignment horizontal="center" vertical="center"/>
    </xf>
    <xf numFmtId="0" fontId="6" fillId="0" borderId="19" xfId="0" applyFont="1" applyBorder="1" applyAlignment="1">
      <alignment horizontal="center" wrapText="1"/>
    </xf>
    <xf numFmtId="0" fontId="6" fillId="0" borderId="23" xfId="0" applyFont="1" applyBorder="1" applyAlignment="1">
      <alignment horizontal="center" wrapText="1"/>
    </xf>
    <xf numFmtId="0" fontId="64" fillId="0" borderId="30" xfId="0" applyFont="1" applyBorder="1" applyAlignment="1">
      <alignment horizontal="center" vertical="center" wrapText="1"/>
    </xf>
    <xf numFmtId="0" fontId="62" fillId="0" borderId="30" xfId="422" applyFont="1" applyBorder="1" applyAlignment="1">
      <alignment horizontal="center" vertical="center" wrapText="1"/>
    </xf>
    <xf numFmtId="0" fontId="62" fillId="0" borderId="30" xfId="422" applyFont="1" applyBorder="1" applyAlignment="1">
      <alignment horizontal="center" vertical="center"/>
    </xf>
    <xf numFmtId="0" fontId="62" fillId="0" borderId="31" xfId="422" applyFont="1" applyBorder="1" applyAlignment="1">
      <alignment horizontal="center" vertical="center" wrapText="1"/>
    </xf>
    <xf numFmtId="0" fontId="62" fillId="0" borderId="18" xfId="422" applyFont="1" applyBorder="1" applyAlignment="1">
      <alignment horizontal="center" vertical="center" wrapText="1"/>
    </xf>
    <xf numFmtId="0" fontId="62" fillId="0" borderId="4" xfId="422" applyFont="1" applyBorder="1" applyAlignment="1">
      <alignment horizontal="center" vertical="center" wrapText="1"/>
    </xf>
    <xf numFmtId="168" fontId="64" fillId="0" borderId="30" xfId="423" applyFont="1" applyFill="1" applyBorder="1" applyAlignment="1">
      <alignment horizontal="center" vertical="center" wrapText="1"/>
    </xf>
    <xf numFmtId="0" fontId="64" fillId="0" borderId="31" xfId="422" applyFont="1" applyBorder="1" applyAlignment="1">
      <alignment horizontal="center" vertical="center" wrapText="1"/>
    </xf>
    <xf numFmtId="0" fontId="64" fillId="0" borderId="18" xfId="422" applyFont="1" applyBorder="1" applyAlignment="1">
      <alignment horizontal="center" vertical="center" wrapText="1"/>
    </xf>
    <xf numFmtId="0" fontId="64" fillId="0" borderId="4" xfId="422" applyFont="1" applyBorder="1" applyAlignment="1">
      <alignment horizontal="center" vertical="center" wrapText="1"/>
    </xf>
    <xf numFmtId="0" fontId="64" fillId="0" borderId="2" xfId="422" applyFont="1" applyBorder="1" applyAlignment="1">
      <alignment horizontal="center" vertical="center" wrapText="1"/>
    </xf>
    <xf numFmtId="0" fontId="64" fillId="0" borderId="2" xfId="422" applyFont="1" applyBorder="1" applyAlignment="1">
      <alignment horizontal="center" vertical="center"/>
    </xf>
    <xf numFmtId="0" fontId="64" fillId="0" borderId="30" xfId="422" applyFont="1" applyBorder="1" applyAlignment="1">
      <alignment horizontal="center" vertical="center" wrapText="1"/>
    </xf>
    <xf numFmtId="0" fontId="62" fillId="0" borderId="30" xfId="422" applyFont="1" applyBorder="1" applyAlignment="1">
      <alignment horizontal="left" vertical="center" wrapText="1"/>
    </xf>
    <xf numFmtId="0" fontId="62" fillId="0" borderId="30" xfId="422" applyFont="1" applyBorder="1" applyAlignment="1">
      <alignment horizontal="center"/>
    </xf>
    <xf numFmtId="0" fontId="62" fillId="0" borderId="31" xfId="422" applyFont="1" applyBorder="1" applyAlignment="1">
      <alignment horizontal="left" vertical="center" wrapText="1"/>
    </xf>
    <xf numFmtId="0" fontId="62" fillId="0" borderId="18" xfId="422" applyFont="1" applyBorder="1" applyAlignment="1">
      <alignment horizontal="left" vertical="center" wrapText="1"/>
    </xf>
    <xf numFmtId="0" fontId="62" fillId="0" borderId="4" xfId="422" applyFont="1" applyBorder="1" applyAlignment="1">
      <alignment horizontal="left" vertical="center" wrapText="1"/>
    </xf>
    <xf numFmtId="191" fontId="62" fillId="0" borderId="30" xfId="422" applyNumberFormat="1" applyFont="1" applyBorder="1" applyAlignment="1">
      <alignment horizontal="center" vertic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27" xfId="0" applyFont="1" applyBorder="1" applyAlignment="1">
      <alignment horizontal="center" wrapText="1"/>
    </xf>
  </cellXfs>
  <cellStyles count="425">
    <cellStyle name="??" xfId="11" xr:uid="{00000000-0005-0000-0000-000000000000}"/>
    <cellStyle name="?? [0.00]_PRODUCT DETAIL Q1" xfId="12" xr:uid="{00000000-0005-0000-0000-000001000000}"/>
    <cellStyle name="?? [0]" xfId="13" xr:uid="{00000000-0005-0000-0000-000002000000}"/>
    <cellStyle name="?? [0] 2" xfId="14" xr:uid="{00000000-0005-0000-0000-000003000000}"/>
    <cellStyle name="?? 2" xfId="15" xr:uid="{00000000-0005-0000-0000-000004000000}"/>
    <cellStyle name="?? 3" xfId="16" xr:uid="{00000000-0005-0000-0000-000005000000}"/>
    <cellStyle name="???? [0.00]_PRODUCT DETAIL Q1" xfId="17" xr:uid="{00000000-0005-0000-0000-000006000000}"/>
    <cellStyle name="????_PRODUCT DETAIL Q1" xfId="18" xr:uid="{00000000-0005-0000-0000-000007000000}"/>
    <cellStyle name="???_HOBONG" xfId="19" xr:uid="{00000000-0005-0000-0000-000008000000}"/>
    <cellStyle name="??_(????)??????" xfId="20" xr:uid="{00000000-0005-0000-0000-000009000000}"/>
    <cellStyle name="20% - Accent1 2" xfId="21" xr:uid="{00000000-0005-0000-0000-00000A000000}"/>
    <cellStyle name="20% - Accent2 2" xfId="22" xr:uid="{00000000-0005-0000-0000-00000B000000}"/>
    <cellStyle name="20% - Accent3 2" xfId="23" xr:uid="{00000000-0005-0000-0000-00000C000000}"/>
    <cellStyle name="20% - Accent4 2" xfId="24" xr:uid="{00000000-0005-0000-0000-00000D000000}"/>
    <cellStyle name="20% - Accent5 2" xfId="25" xr:uid="{00000000-0005-0000-0000-00000E000000}"/>
    <cellStyle name="20% - Accent6 2" xfId="26" xr:uid="{00000000-0005-0000-0000-00000F000000}"/>
    <cellStyle name="40% - Accent1 2" xfId="27" xr:uid="{00000000-0005-0000-0000-000010000000}"/>
    <cellStyle name="40% - Accent2 2" xfId="28" xr:uid="{00000000-0005-0000-0000-000011000000}"/>
    <cellStyle name="40% - Accent3 2" xfId="29" xr:uid="{00000000-0005-0000-0000-000012000000}"/>
    <cellStyle name="40% - Accent4 2" xfId="30" xr:uid="{00000000-0005-0000-0000-000013000000}"/>
    <cellStyle name="40% - Accent5 2" xfId="31" xr:uid="{00000000-0005-0000-0000-000014000000}"/>
    <cellStyle name="40% - Accent6 2" xfId="32" xr:uid="{00000000-0005-0000-0000-000015000000}"/>
    <cellStyle name="60% - Accent1 2" xfId="33" xr:uid="{00000000-0005-0000-0000-000016000000}"/>
    <cellStyle name="60% - Accent2 2" xfId="34" xr:uid="{00000000-0005-0000-0000-000017000000}"/>
    <cellStyle name="60% - Accent3 2" xfId="35" xr:uid="{00000000-0005-0000-0000-000018000000}"/>
    <cellStyle name="60% - Accent4 2" xfId="36" xr:uid="{00000000-0005-0000-0000-000019000000}"/>
    <cellStyle name="60% - Accent5 2" xfId="37" xr:uid="{00000000-0005-0000-0000-00001A000000}"/>
    <cellStyle name="60% - Accent6 2" xfId="38" xr:uid="{00000000-0005-0000-0000-00001B000000}"/>
    <cellStyle name="Accent1 2" xfId="39" xr:uid="{00000000-0005-0000-0000-00001C000000}"/>
    <cellStyle name="Accent2 2" xfId="40" xr:uid="{00000000-0005-0000-0000-00001D000000}"/>
    <cellStyle name="Accent3 2" xfId="41" xr:uid="{00000000-0005-0000-0000-00001E000000}"/>
    <cellStyle name="Accent4 2" xfId="42" xr:uid="{00000000-0005-0000-0000-00001F000000}"/>
    <cellStyle name="Accent5 2" xfId="43" xr:uid="{00000000-0005-0000-0000-000020000000}"/>
    <cellStyle name="Accent6 2" xfId="44" xr:uid="{00000000-0005-0000-0000-000021000000}"/>
    <cellStyle name="AeE­ [0]_INQUIRY ¿µ¾÷AßAø " xfId="45" xr:uid="{00000000-0005-0000-0000-000022000000}"/>
    <cellStyle name="AeE­_INQUIRY ¿µ¾÷AßAø " xfId="46" xr:uid="{00000000-0005-0000-0000-000023000000}"/>
    <cellStyle name="AÞ¸¶ [0]_INQUIRY ¿?¾÷AßAø " xfId="47" xr:uid="{00000000-0005-0000-0000-000024000000}"/>
    <cellStyle name="AÞ¸¶_INQUIRY ¿?¾÷AßAø " xfId="48" xr:uid="{00000000-0005-0000-0000-000025000000}"/>
    <cellStyle name="Bad 2" xfId="49" xr:uid="{00000000-0005-0000-0000-000026000000}"/>
    <cellStyle name="C?AØ_¿?¾÷CoE² " xfId="50" xr:uid="{00000000-0005-0000-0000-000027000000}"/>
    <cellStyle name="C￥AØ_¿μ¾÷CoE² " xfId="51" xr:uid="{00000000-0005-0000-0000-000028000000}"/>
    <cellStyle name="Calculation 2" xfId="52" xr:uid="{00000000-0005-0000-0000-000029000000}"/>
    <cellStyle name="Check Cell 2" xfId="53" xr:uid="{00000000-0005-0000-0000-00002A000000}"/>
    <cellStyle name="Comma" xfId="419" builtinId="3"/>
    <cellStyle name="Comma 2" xfId="10" xr:uid="{00000000-0005-0000-0000-00002B000000}"/>
    <cellStyle name="Comma 2 2" xfId="54" xr:uid="{00000000-0005-0000-0000-00002C000000}"/>
    <cellStyle name="Comma 2 2 2" xfId="55" xr:uid="{00000000-0005-0000-0000-00002D000000}"/>
    <cellStyle name="Comma 2 2 2 2" xfId="56" xr:uid="{00000000-0005-0000-0000-00002E000000}"/>
    <cellStyle name="Comma 2 2 2 3" xfId="57" xr:uid="{00000000-0005-0000-0000-00002F000000}"/>
    <cellStyle name="Comma 2 2 3" xfId="58" xr:uid="{00000000-0005-0000-0000-000030000000}"/>
    <cellStyle name="Comma 2 2 3 2" xfId="59" xr:uid="{00000000-0005-0000-0000-000031000000}"/>
    <cellStyle name="Comma 2 2 3 3" xfId="60" xr:uid="{00000000-0005-0000-0000-000032000000}"/>
    <cellStyle name="Comma 2 2 3 3 2" xfId="61" xr:uid="{00000000-0005-0000-0000-000033000000}"/>
    <cellStyle name="Comma 2 2 4" xfId="62" xr:uid="{00000000-0005-0000-0000-000034000000}"/>
    <cellStyle name="Comma 2 2 4 2" xfId="63" xr:uid="{00000000-0005-0000-0000-000035000000}"/>
    <cellStyle name="Comma 2 3" xfId="64" xr:uid="{00000000-0005-0000-0000-000036000000}"/>
    <cellStyle name="Comma 2 3 2" xfId="65" xr:uid="{00000000-0005-0000-0000-000037000000}"/>
    <cellStyle name="Comma 2 3 2 2" xfId="66" xr:uid="{00000000-0005-0000-0000-000038000000}"/>
    <cellStyle name="Comma 2 3 3" xfId="67" xr:uid="{00000000-0005-0000-0000-000039000000}"/>
    <cellStyle name="Comma 2 4" xfId="3" xr:uid="{00000000-0005-0000-0000-00003A000000}"/>
    <cellStyle name="Comma 2 4 2" xfId="9" xr:uid="{00000000-0005-0000-0000-00003B000000}"/>
    <cellStyle name="Comma 2 4 2 2" xfId="68" xr:uid="{00000000-0005-0000-0000-00003C000000}"/>
    <cellStyle name="Comma 2 4 3" xfId="69" xr:uid="{00000000-0005-0000-0000-00003D000000}"/>
    <cellStyle name="Comma 2 4 3 2" xfId="70" xr:uid="{00000000-0005-0000-0000-00003E000000}"/>
    <cellStyle name="Comma 2 4 4" xfId="71" xr:uid="{00000000-0005-0000-0000-00003F000000}"/>
    <cellStyle name="Comma 2 5" xfId="72" xr:uid="{00000000-0005-0000-0000-000040000000}"/>
    <cellStyle name="Comma 2 6" xfId="73" xr:uid="{00000000-0005-0000-0000-000041000000}"/>
    <cellStyle name="Comma 2 7" xfId="74" xr:uid="{00000000-0005-0000-0000-000042000000}"/>
    <cellStyle name="Comma 3" xfId="75" xr:uid="{00000000-0005-0000-0000-000043000000}"/>
    <cellStyle name="Comma 3 2" xfId="76" xr:uid="{00000000-0005-0000-0000-000044000000}"/>
    <cellStyle name="Comma 3 2 2" xfId="77" xr:uid="{00000000-0005-0000-0000-000045000000}"/>
    <cellStyle name="Comma 3 2 2 2" xfId="78" xr:uid="{00000000-0005-0000-0000-000046000000}"/>
    <cellStyle name="Comma 3 3" xfId="79" xr:uid="{00000000-0005-0000-0000-000047000000}"/>
    <cellStyle name="Comma 3 3 2" xfId="80" xr:uid="{00000000-0005-0000-0000-000048000000}"/>
    <cellStyle name="Comma 3 3 3" xfId="81" xr:uid="{00000000-0005-0000-0000-000049000000}"/>
    <cellStyle name="Comma 3 3 3 2" xfId="82" xr:uid="{00000000-0005-0000-0000-00004A000000}"/>
    <cellStyle name="Comma 3 3 4" xfId="83" xr:uid="{00000000-0005-0000-0000-00004B000000}"/>
    <cellStyle name="Comma 3 4" xfId="84" xr:uid="{00000000-0005-0000-0000-00004C000000}"/>
    <cellStyle name="Comma 3 4 2" xfId="85" xr:uid="{00000000-0005-0000-0000-00004D000000}"/>
    <cellStyle name="Comma 4" xfId="86" xr:uid="{00000000-0005-0000-0000-00004E000000}"/>
    <cellStyle name="Comma 4 2" xfId="87" xr:uid="{00000000-0005-0000-0000-00004F000000}"/>
    <cellStyle name="Comma 4 3" xfId="88" xr:uid="{00000000-0005-0000-0000-000050000000}"/>
    <cellStyle name="Comma 4 3 2" xfId="89" xr:uid="{00000000-0005-0000-0000-000051000000}"/>
    <cellStyle name="Comma 4 3 3" xfId="90" xr:uid="{00000000-0005-0000-0000-000052000000}"/>
    <cellStyle name="Comma 4 4" xfId="91" xr:uid="{00000000-0005-0000-0000-000053000000}"/>
    <cellStyle name="Comma 5" xfId="92" xr:uid="{00000000-0005-0000-0000-000054000000}"/>
    <cellStyle name="Comma 5 2" xfId="93" xr:uid="{00000000-0005-0000-0000-000055000000}"/>
    <cellStyle name="Comma 6" xfId="94" xr:uid="{00000000-0005-0000-0000-000056000000}"/>
    <cellStyle name="Comma 7" xfId="95" xr:uid="{00000000-0005-0000-0000-000057000000}"/>
    <cellStyle name="Comma 8" xfId="96" xr:uid="{00000000-0005-0000-0000-000058000000}"/>
    <cellStyle name="Comma 8 2" xfId="97" xr:uid="{00000000-0005-0000-0000-000059000000}"/>
    <cellStyle name="Comma 9" xfId="423" xr:uid="{84E8C12F-8D9F-48FF-8871-20268AFAC908}"/>
    <cellStyle name="Comma 9 2" xfId="424" xr:uid="{9A115004-D518-40E3-8376-1702E9466093}"/>
    <cellStyle name="comma zerodec" xfId="98" xr:uid="{00000000-0005-0000-0000-00005A000000}"/>
    <cellStyle name="Comma0" xfId="99" xr:uid="{00000000-0005-0000-0000-00005B000000}"/>
    <cellStyle name="Comma0 2" xfId="100" xr:uid="{00000000-0005-0000-0000-00005C000000}"/>
    <cellStyle name="Currency0" xfId="101" xr:uid="{00000000-0005-0000-0000-00005D000000}"/>
    <cellStyle name="Currency0 2" xfId="102" xr:uid="{00000000-0005-0000-0000-00005E000000}"/>
    <cellStyle name="Currency1" xfId="103" xr:uid="{00000000-0005-0000-0000-00005F000000}"/>
    <cellStyle name="Currency1 2" xfId="104" xr:uid="{00000000-0005-0000-0000-000060000000}"/>
    <cellStyle name="Currency1 2 2" xfId="105" xr:uid="{00000000-0005-0000-0000-000061000000}"/>
    <cellStyle name="Currency1 2 2 2" xfId="106" xr:uid="{00000000-0005-0000-0000-000062000000}"/>
    <cellStyle name="Currency1 2 2 2 2" xfId="107" xr:uid="{00000000-0005-0000-0000-000063000000}"/>
    <cellStyle name="Currency1 2 2 3" xfId="108" xr:uid="{00000000-0005-0000-0000-000064000000}"/>
    <cellStyle name="Currency1 2 2 3 2" xfId="109" xr:uid="{00000000-0005-0000-0000-000065000000}"/>
    <cellStyle name="Currency1 2 2 3 3" xfId="110" xr:uid="{00000000-0005-0000-0000-000066000000}"/>
    <cellStyle name="Currency1 2 2 3 3 2" xfId="111" xr:uid="{00000000-0005-0000-0000-000067000000}"/>
    <cellStyle name="Currency1 2 2 4" xfId="112" xr:uid="{00000000-0005-0000-0000-000068000000}"/>
    <cellStyle name="Currency1 2 2 4 2" xfId="113" xr:uid="{00000000-0005-0000-0000-000069000000}"/>
    <cellStyle name="Currency1 2 3" xfId="114" xr:uid="{00000000-0005-0000-0000-00006A000000}"/>
    <cellStyle name="Currency1 2 3 2" xfId="115" xr:uid="{00000000-0005-0000-0000-00006B000000}"/>
    <cellStyle name="Currency1 2 4" xfId="116" xr:uid="{00000000-0005-0000-0000-00006C000000}"/>
    <cellStyle name="Currency1 2 4 2" xfId="117" xr:uid="{00000000-0005-0000-0000-00006D000000}"/>
    <cellStyle name="Currency1 2 4 3" xfId="118" xr:uid="{00000000-0005-0000-0000-00006E000000}"/>
    <cellStyle name="Currency1 2 4 3 2" xfId="119" xr:uid="{00000000-0005-0000-0000-00006F000000}"/>
    <cellStyle name="Currency1 2 5" xfId="120" xr:uid="{00000000-0005-0000-0000-000070000000}"/>
    <cellStyle name="Currency1 2 5 2" xfId="121" xr:uid="{00000000-0005-0000-0000-000071000000}"/>
    <cellStyle name="Currency1 3" xfId="122" xr:uid="{00000000-0005-0000-0000-000072000000}"/>
    <cellStyle name="Currency1 3 2" xfId="123" xr:uid="{00000000-0005-0000-0000-000073000000}"/>
    <cellStyle name="Currency1 3 2 2" xfId="124" xr:uid="{00000000-0005-0000-0000-000074000000}"/>
    <cellStyle name="Currency1 3 3" xfId="125" xr:uid="{00000000-0005-0000-0000-000075000000}"/>
    <cellStyle name="Currency1 3 3 2" xfId="126" xr:uid="{00000000-0005-0000-0000-000076000000}"/>
    <cellStyle name="Currency1 3 3 3" xfId="127" xr:uid="{00000000-0005-0000-0000-000077000000}"/>
    <cellStyle name="Currency1 3 3 3 2" xfId="128" xr:uid="{00000000-0005-0000-0000-000078000000}"/>
    <cellStyle name="Currency1 3 4" xfId="129" xr:uid="{00000000-0005-0000-0000-000079000000}"/>
    <cellStyle name="Currency1 3 4 2" xfId="130" xr:uid="{00000000-0005-0000-0000-00007A000000}"/>
    <cellStyle name="Currency1 4" xfId="131" xr:uid="{00000000-0005-0000-0000-00007B000000}"/>
    <cellStyle name="Currency1 4 2" xfId="132" xr:uid="{00000000-0005-0000-0000-00007C000000}"/>
    <cellStyle name="Currency1 4 3" xfId="133" xr:uid="{00000000-0005-0000-0000-00007D000000}"/>
    <cellStyle name="Currency1 4 3 2" xfId="134" xr:uid="{00000000-0005-0000-0000-00007E000000}"/>
    <cellStyle name="Currency1 5" xfId="135" xr:uid="{00000000-0005-0000-0000-00007F000000}"/>
    <cellStyle name="Currency1 5 2" xfId="136" xr:uid="{00000000-0005-0000-0000-000080000000}"/>
    <cellStyle name="Currency1 6" xfId="137" xr:uid="{00000000-0005-0000-0000-000081000000}"/>
    <cellStyle name="Currency1 7" xfId="138" xr:uid="{00000000-0005-0000-0000-000082000000}"/>
    <cellStyle name="Currency1 8" xfId="139" xr:uid="{00000000-0005-0000-0000-000083000000}"/>
    <cellStyle name="Currency1 9" xfId="140" xr:uid="{00000000-0005-0000-0000-000084000000}"/>
    <cellStyle name="Date" xfId="141" xr:uid="{00000000-0005-0000-0000-000085000000}"/>
    <cellStyle name="Date 2" xfId="142" xr:uid="{00000000-0005-0000-0000-000086000000}"/>
    <cellStyle name="Dấu_phảy 2" xfId="1" xr:uid="{00000000-0005-0000-0000-000087000000}"/>
    <cellStyle name="Dollar (zero dec)" xfId="143" xr:uid="{00000000-0005-0000-0000-000088000000}"/>
    <cellStyle name="Dollar (zero dec) 2" xfId="144" xr:uid="{00000000-0005-0000-0000-000089000000}"/>
    <cellStyle name="Dollar (zero dec) 2 2" xfId="145" xr:uid="{00000000-0005-0000-0000-00008A000000}"/>
    <cellStyle name="Dollar (zero dec) 2 2 2" xfId="146" xr:uid="{00000000-0005-0000-0000-00008B000000}"/>
    <cellStyle name="Dollar (zero dec) 2 2 2 2" xfId="147" xr:uid="{00000000-0005-0000-0000-00008C000000}"/>
    <cellStyle name="Dollar (zero dec) 2 2 3" xfId="148" xr:uid="{00000000-0005-0000-0000-00008D000000}"/>
    <cellStyle name="Dollar (zero dec) 2 2 3 2" xfId="149" xr:uid="{00000000-0005-0000-0000-00008E000000}"/>
    <cellStyle name="Dollar (zero dec) 2 2 3 3" xfId="150" xr:uid="{00000000-0005-0000-0000-00008F000000}"/>
    <cellStyle name="Dollar (zero dec) 2 2 3 3 2" xfId="151" xr:uid="{00000000-0005-0000-0000-000090000000}"/>
    <cellStyle name="Dollar (zero dec) 2 2 4" xfId="152" xr:uid="{00000000-0005-0000-0000-000091000000}"/>
    <cellStyle name="Dollar (zero dec) 2 2 4 2" xfId="153" xr:uid="{00000000-0005-0000-0000-000092000000}"/>
    <cellStyle name="Dollar (zero dec) 2 3" xfId="154" xr:uid="{00000000-0005-0000-0000-000093000000}"/>
    <cellStyle name="Dollar (zero dec) 2 3 2" xfId="155" xr:uid="{00000000-0005-0000-0000-000094000000}"/>
    <cellStyle name="Dollar (zero dec) 2 4" xfId="156" xr:uid="{00000000-0005-0000-0000-000095000000}"/>
    <cellStyle name="Dollar (zero dec) 2 4 2" xfId="157" xr:uid="{00000000-0005-0000-0000-000096000000}"/>
    <cellStyle name="Dollar (zero dec) 2 4 3" xfId="158" xr:uid="{00000000-0005-0000-0000-000097000000}"/>
    <cellStyle name="Dollar (zero dec) 2 4 3 2" xfId="159" xr:uid="{00000000-0005-0000-0000-000098000000}"/>
    <cellStyle name="Dollar (zero dec) 2 5" xfId="160" xr:uid="{00000000-0005-0000-0000-000099000000}"/>
    <cellStyle name="Dollar (zero dec) 2 5 2" xfId="161" xr:uid="{00000000-0005-0000-0000-00009A000000}"/>
    <cellStyle name="Dollar (zero dec) 3" xfId="162" xr:uid="{00000000-0005-0000-0000-00009B000000}"/>
    <cellStyle name="Dollar (zero dec) 3 2" xfId="163" xr:uid="{00000000-0005-0000-0000-00009C000000}"/>
    <cellStyle name="Dollar (zero dec) 3 2 2" xfId="164" xr:uid="{00000000-0005-0000-0000-00009D000000}"/>
    <cellStyle name="Dollar (zero dec) 3 3" xfId="165" xr:uid="{00000000-0005-0000-0000-00009E000000}"/>
    <cellStyle name="Dollar (zero dec) 3 3 2" xfId="166" xr:uid="{00000000-0005-0000-0000-00009F000000}"/>
    <cellStyle name="Dollar (zero dec) 3 3 3" xfId="167" xr:uid="{00000000-0005-0000-0000-0000A0000000}"/>
    <cellStyle name="Dollar (zero dec) 3 3 3 2" xfId="168" xr:uid="{00000000-0005-0000-0000-0000A1000000}"/>
    <cellStyle name="Dollar (zero dec) 3 4" xfId="169" xr:uid="{00000000-0005-0000-0000-0000A2000000}"/>
    <cellStyle name="Dollar (zero dec) 3 4 2" xfId="170" xr:uid="{00000000-0005-0000-0000-0000A3000000}"/>
    <cellStyle name="Dollar (zero dec) 4" xfId="171" xr:uid="{00000000-0005-0000-0000-0000A4000000}"/>
    <cellStyle name="Dollar (zero dec) 4 2" xfId="172" xr:uid="{00000000-0005-0000-0000-0000A5000000}"/>
    <cellStyle name="Dollar (zero dec) 4 3" xfId="173" xr:uid="{00000000-0005-0000-0000-0000A6000000}"/>
    <cellStyle name="Dollar (zero dec) 4 3 2" xfId="174" xr:uid="{00000000-0005-0000-0000-0000A7000000}"/>
    <cellStyle name="Dollar (zero dec) 5" xfId="175" xr:uid="{00000000-0005-0000-0000-0000A8000000}"/>
    <cellStyle name="Dollar (zero dec) 5 2" xfId="176" xr:uid="{00000000-0005-0000-0000-0000A9000000}"/>
    <cellStyle name="Dollar (zero dec) 6" xfId="177" xr:uid="{00000000-0005-0000-0000-0000AA000000}"/>
    <cellStyle name="Dollar (zero dec) 7" xfId="178" xr:uid="{00000000-0005-0000-0000-0000AB000000}"/>
    <cellStyle name="Dollar (zero dec) 8" xfId="179" xr:uid="{00000000-0005-0000-0000-0000AC000000}"/>
    <cellStyle name="Dollar (zero dec) 9" xfId="180" xr:uid="{00000000-0005-0000-0000-0000AD000000}"/>
    <cellStyle name="Explanatory Text 2" xfId="181" xr:uid="{00000000-0005-0000-0000-0000AE000000}"/>
    <cellStyle name="Fixed" xfId="182" xr:uid="{00000000-0005-0000-0000-0000AF000000}"/>
    <cellStyle name="Fixed 2" xfId="183" xr:uid="{00000000-0005-0000-0000-0000B0000000}"/>
    <cellStyle name="Good 2" xfId="184" xr:uid="{00000000-0005-0000-0000-0000B1000000}"/>
    <cellStyle name="Grey" xfId="185" xr:uid="{00000000-0005-0000-0000-0000B2000000}"/>
    <cellStyle name="Header1" xfId="186" xr:uid="{00000000-0005-0000-0000-0000B3000000}"/>
    <cellStyle name="Header2" xfId="187" xr:uid="{00000000-0005-0000-0000-0000B4000000}"/>
    <cellStyle name="Heading 1 2" xfId="188" xr:uid="{00000000-0005-0000-0000-0000B5000000}"/>
    <cellStyle name="Heading 1 2 2" xfId="189" xr:uid="{00000000-0005-0000-0000-0000B6000000}"/>
    <cellStyle name="Heading 1 3" xfId="190" xr:uid="{00000000-0005-0000-0000-0000B7000000}"/>
    <cellStyle name="Heading 1 4" xfId="191" xr:uid="{00000000-0005-0000-0000-0000B8000000}"/>
    <cellStyle name="Heading 2 2" xfId="192" xr:uid="{00000000-0005-0000-0000-0000B9000000}"/>
    <cellStyle name="Heading 2 2 2" xfId="193" xr:uid="{00000000-0005-0000-0000-0000BA000000}"/>
    <cellStyle name="Heading 2 3" xfId="194" xr:uid="{00000000-0005-0000-0000-0000BB000000}"/>
    <cellStyle name="Heading 2 4" xfId="195" xr:uid="{00000000-0005-0000-0000-0000BC000000}"/>
    <cellStyle name="Heading 3 2" xfId="196" xr:uid="{00000000-0005-0000-0000-0000BD000000}"/>
    <cellStyle name="Heading 4 2" xfId="197" xr:uid="{00000000-0005-0000-0000-0000BE000000}"/>
    <cellStyle name="HEADING1" xfId="198" xr:uid="{00000000-0005-0000-0000-0000BF000000}"/>
    <cellStyle name="HEADING1 1" xfId="199" xr:uid="{00000000-0005-0000-0000-0000C0000000}"/>
    <cellStyle name="HEADING1 2" xfId="200" xr:uid="{00000000-0005-0000-0000-0000C1000000}"/>
    <cellStyle name="HEADING2" xfId="201" xr:uid="{00000000-0005-0000-0000-0000C2000000}"/>
    <cellStyle name="HEADING2 2" xfId="202" xr:uid="{00000000-0005-0000-0000-0000C3000000}"/>
    <cellStyle name="Input [yellow]" xfId="203" xr:uid="{00000000-0005-0000-0000-0000C4000000}"/>
    <cellStyle name="Input 10" xfId="204" xr:uid="{00000000-0005-0000-0000-0000C5000000}"/>
    <cellStyle name="Input 11" xfId="205" xr:uid="{00000000-0005-0000-0000-0000C6000000}"/>
    <cellStyle name="Input 12" xfId="206" xr:uid="{00000000-0005-0000-0000-0000C7000000}"/>
    <cellStyle name="Input 13" xfId="207" xr:uid="{00000000-0005-0000-0000-0000C8000000}"/>
    <cellStyle name="Input 14" xfId="208" xr:uid="{00000000-0005-0000-0000-0000C9000000}"/>
    <cellStyle name="Input 2" xfId="209" xr:uid="{00000000-0005-0000-0000-0000CA000000}"/>
    <cellStyle name="Input 2 2" xfId="210" xr:uid="{00000000-0005-0000-0000-0000CB000000}"/>
    <cellStyle name="Input 3" xfId="211" xr:uid="{00000000-0005-0000-0000-0000CC000000}"/>
    <cellStyle name="Input 4" xfId="212" xr:uid="{00000000-0005-0000-0000-0000CD000000}"/>
    <cellStyle name="Input 5" xfId="213" xr:uid="{00000000-0005-0000-0000-0000CE000000}"/>
    <cellStyle name="Input 6" xfId="214" xr:uid="{00000000-0005-0000-0000-0000CF000000}"/>
    <cellStyle name="Input 7" xfId="215" xr:uid="{00000000-0005-0000-0000-0000D0000000}"/>
    <cellStyle name="Input 8" xfId="216" xr:uid="{00000000-0005-0000-0000-0000D1000000}"/>
    <cellStyle name="Input 9" xfId="217" xr:uid="{00000000-0005-0000-0000-0000D2000000}"/>
    <cellStyle name="Linked Cell 2" xfId="218" xr:uid="{00000000-0005-0000-0000-0000D3000000}"/>
    <cellStyle name="Monétaire [0]_TARIFFS DB" xfId="219" xr:uid="{00000000-0005-0000-0000-0000D4000000}"/>
    <cellStyle name="Monétaire_TARIFFS DB" xfId="220" xr:uid="{00000000-0005-0000-0000-0000D5000000}"/>
    <cellStyle name="n" xfId="221" xr:uid="{00000000-0005-0000-0000-0000D6000000}"/>
    <cellStyle name="Neutral 2" xfId="222" xr:uid="{00000000-0005-0000-0000-0000D7000000}"/>
    <cellStyle name="New Times Roman" xfId="223" xr:uid="{00000000-0005-0000-0000-0000D8000000}"/>
    <cellStyle name="no dec" xfId="224" xr:uid="{00000000-0005-0000-0000-0000D9000000}"/>
    <cellStyle name="Normal" xfId="0" builtinId="0"/>
    <cellStyle name="Normal - Style1" xfId="225" xr:uid="{00000000-0005-0000-0000-0000DB000000}"/>
    <cellStyle name="Normal 10" xfId="226" xr:uid="{00000000-0005-0000-0000-0000DC000000}"/>
    <cellStyle name="Normal 10 2" xfId="227" xr:uid="{00000000-0005-0000-0000-0000DD000000}"/>
    <cellStyle name="Normal 10 2 2" xfId="228" xr:uid="{00000000-0005-0000-0000-0000DE000000}"/>
    <cellStyle name="Normal 10 3" xfId="229" xr:uid="{00000000-0005-0000-0000-0000DF000000}"/>
    <cellStyle name="Normal 11" xfId="230" xr:uid="{00000000-0005-0000-0000-0000E0000000}"/>
    <cellStyle name="Normal 12" xfId="231" xr:uid="{00000000-0005-0000-0000-0000E1000000}"/>
    <cellStyle name="Normal 12 2" xfId="232" xr:uid="{00000000-0005-0000-0000-0000E2000000}"/>
    <cellStyle name="Normal 13" xfId="233" xr:uid="{00000000-0005-0000-0000-0000E3000000}"/>
    <cellStyle name="Normal 14" xfId="234" xr:uid="{00000000-0005-0000-0000-0000E4000000}"/>
    <cellStyle name="Normal 14 2" xfId="235" xr:uid="{00000000-0005-0000-0000-0000E5000000}"/>
    <cellStyle name="Normal 15" xfId="236" xr:uid="{00000000-0005-0000-0000-0000E6000000}"/>
    <cellStyle name="Normal 15 2" xfId="237" xr:uid="{00000000-0005-0000-0000-0000E7000000}"/>
    <cellStyle name="Normal 16" xfId="238" xr:uid="{00000000-0005-0000-0000-0000E8000000}"/>
    <cellStyle name="Normal 17" xfId="239" xr:uid="{00000000-0005-0000-0000-0000E9000000}"/>
    <cellStyle name="Normal 18" xfId="240" xr:uid="{00000000-0005-0000-0000-0000EA000000}"/>
    <cellStyle name="Normal 19" xfId="241" xr:uid="{00000000-0005-0000-0000-0000EB000000}"/>
    <cellStyle name="Normal 2" xfId="242" xr:uid="{00000000-0005-0000-0000-0000EC000000}"/>
    <cellStyle name="Normal 2 2" xfId="7" xr:uid="{00000000-0005-0000-0000-0000ED000000}"/>
    <cellStyle name="Normal 2 2 2" xfId="243" xr:uid="{00000000-0005-0000-0000-0000EE000000}"/>
    <cellStyle name="Normal 2 2 2 2" xfId="244" xr:uid="{00000000-0005-0000-0000-0000EF000000}"/>
    <cellStyle name="Normal 2 2 2 2 2" xfId="245" xr:uid="{00000000-0005-0000-0000-0000F0000000}"/>
    <cellStyle name="Normal 2 2 2 2 3" xfId="246" xr:uid="{00000000-0005-0000-0000-0000F1000000}"/>
    <cellStyle name="Normal 2 2 2 3" xfId="247" xr:uid="{00000000-0005-0000-0000-0000F2000000}"/>
    <cellStyle name="Normal 2 2 2 4" xfId="248" xr:uid="{00000000-0005-0000-0000-0000F3000000}"/>
    <cellStyle name="Normal 2 2 3" xfId="249" xr:uid="{00000000-0005-0000-0000-0000F4000000}"/>
    <cellStyle name="Normal 2 2 3 2" xfId="250" xr:uid="{00000000-0005-0000-0000-0000F5000000}"/>
    <cellStyle name="Normal 2 2 4" xfId="251" xr:uid="{00000000-0005-0000-0000-0000F6000000}"/>
    <cellStyle name="Normal 2 2 4 2" xfId="252" xr:uid="{00000000-0005-0000-0000-0000F7000000}"/>
    <cellStyle name="Normal 2 2 5" xfId="253" xr:uid="{00000000-0005-0000-0000-0000F8000000}"/>
    <cellStyle name="Normal 2 2 6" xfId="6" xr:uid="{00000000-0005-0000-0000-0000F9000000}"/>
    <cellStyle name="Normal 2 2 7" xfId="254" xr:uid="{00000000-0005-0000-0000-0000FA000000}"/>
    <cellStyle name="Normal 2 3" xfId="2" xr:uid="{00000000-0005-0000-0000-0000FB000000}"/>
    <cellStyle name="Normal 2 3 2" xfId="255" xr:uid="{00000000-0005-0000-0000-0000FC000000}"/>
    <cellStyle name="Normal 2 3 3" xfId="256" xr:uid="{00000000-0005-0000-0000-0000FD000000}"/>
    <cellStyle name="Normal 2 4" xfId="257" xr:uid="{00000000-0005-0000-0000-0000FE000000}"/>
    <cellStyle name="Normal 2 4 2" xfId="258" xr:uid="{00000000-0005-0000-0000-0000FF000000}"/>
    <cellStyle name="Normal 2 5" xfId="259" xr:uid="{00000000-0005-0000-0000-000000010000}"/>
    <cellStyle name="Normal 2 6" xfId="260" xr:uid="{00000000-0005-0000-0000-000001010000}"/>
    <cellStyle name="Normal 20" xfId="261" xr:uid="{00000000-0005-0000-0000-000002010000}"/>
    <cellStyle name="Normal 21" xfId="262" xr:uid="{00000000-0005-0000-0000-000003010000}"/>
    <cellStyle name="Normal 22" xfId="263" xr:uid="{00000000-0005-0000-0000-000004010000}"/>
    <cellStyle name="Normal 23" xfId="264" xr:uid="{00000000-0005-0000-0000-000005010000}"/>
    <cellStyle name="Normal 24" xfId="265" xr:uid="{00000000-0005-0000-0000-000006010000}"/>
    <cellStyle name="Normal 24 2" xfId="266" xr:uid="{00000000-0005-0000-0000-000007010000}"/>
    <cellStyle name="Normal 24 3" xfId="267" xr:uid="{00000000-0005-0000-0000-000008010000}"/>
    <cellStyle name="Normal 24 4" xfId="268" xr:uid="{00000000-0005-0000-0000-000009010000}"/>
    <cellStyle name="Normal 25" xfId="269" xr:uid="{00000000-0005-0000-0000-00000A010000}"/>
    <cellStyle name="Normal 25 2" xfId="270" xr:uid="{00000000-0005-0000-0000-00000B010000}"/>
    <cellStyle name="Normal 25 3" xfId="271" xr:uid="{00000000-0005-0000-0000-00000C010000}"/>
    <cellStyle name="Normal 26" xfId="272" xr:uid="{00000000-0005-0000-0000-00000D010000}"/>
    <cellStyle name="Normal 27" xfId="273" xr:uid="{00000000-0005-0000-0000-00000E010000}"/>
    <cellStyle name="Normal 28" xfId="274" xr:uid="{00000000-0005-0000-0000-00000F010000}"/>
    <cellStyle name="Normal 29" xfId="275" xr:uid="{00000000-0005-0000-0000-000010010000}"/>
    <cellStyle name="Normal 29 2" xfId="276" xr:uid="{00000000-0005-0000-0000-000011010000}"/>
    <cellStyle name="Normal 3" xfId="277" xr:uid="{00000000-0005-0000-0000-000012010000}"/>
    <cellStyle name="Normal 3 2" xfId="278" xr:uid="{00000000-0005-0000-0000-000013010000}"/>
    <cellStyle name="Normal 3 2 2" xfId="279" xr:uid="{00000000-0005-0000-0000-000014010000}"/>
    <cellStyle name="Normal 3 2 2 2" xfId="280" xr:uid="{00000000-0005-0000-0000-000015010000}"/>
    <cellStyle name="Normal 3 2 2 2 2" xfId="281" xr:uid="{00000000-0005-0000-0000-000016010000}"/>
    <cellStyle name="Normal 3 2 2 2 2 2" xfId="282" xr:uid="{00000000-0005-0000-0000-000017010000}"/>
    <cellStyle name="Normal 3 2 2 2 3" xfId="283" xr:uid="{00000000-0005-0000-0000-000018010000}"/>
    <cellStyle name="Normal 3 2 2 3" xfId="284" xr:uid="{00000000-0005-0000-0000-000019010000}"/>
    <cellStyle name="Normal 3 2 3" xfId="285" xr:uid="{00000000-0005-0000-0000-00001A010000}"/>
    <cellStyle name="Normal 3 2 4" xfId="286" xr:uid="{00000000-0005-0000-0000-00001B010000}"/>
    <cellStyle name="Normal 3 2 5" xfId="287" xr:uid="{00000000-0005-0000-0000-00001C010000}"/>
    <cellStyle name="Normal 3 2 6" xfId="288" xr:uid="{00000000-0005-0000-0000-00001D010000}"/>
    <cellStyle name="Normal 3 3" xfId="289" xr:uid="{00000000-0005-0000-0000-00001E010000}"/>
    <cellStyle name="Normal 3 3 2" xfId="290" xr:uid="{00000000-0005-0000-0000-00001F010000}"/>
    <cellStyle name="Normal 3 3 2 2" xfId="291" xr:uid="{00000000-0005-0000-0000-000020010000}"/>
    <cellStyle name="Normal 3 3 2 3" xfId="292" xr:uid="{00000000-0005-0000-0000-000021010000}"/>
    <cellStyle name="Normal 3 3 3" xfId="293" xr:uid="{00000000-0005-0000-0000-000022010000}"/>
    <cellStyle name="Normal 3 3 4" xfId="294" xr:uid="{00000000-0005-0000-0000-000023010000}"/>
    <cellStyle name="Normal 3 4" xfId="4" xr:uid="{00000000-0005-0000-0000-000024010000}"/>
    <cellStyle name="Normal 3 4 2" xfId="295" xr:uid="{00000000-0005-0000-0000-000025010000}"/>
    <cellStyle name="Normal 3 5" xfId="296" xr:uid="{00000000-0005-0000-0000-000026010000}"/>
    <cellStyle name="Normal 30" xfId="297" xr:uid="{00000000-0005-0000-0000-000027010000}"/>
    <cellStyle name="Normal 31" xfId="298" xr:uid="{00000000-0005-0000-0000-000028010000}"/>
    <cellStyle name="Normal 32" xfId="299" xr:uid="{00000000-0005-0000-0000-000029010000}"/>
    <cellStyle name="Normal 33" xfId="300" xr:uid="{00000000-0005-0000-0000-00002A010000}"/>
    <cellStyle name="Normal 33 2" xfId="301" xr:uid="{00000000-0005-0000-0000-00002B010000}"/>
    <cellStyle name="Normal 34" xfId="302" xr:uid="{00000000-0005-0000-0000-00002C010000}"/>
    <cellStyle name="Normal 35" xfId="303" xr:uid="{00000000-0005-0000-0000-00002D010000}"/>
    <cellStyle name="Normal 36" xfId="304" xr:uid="{00000000-0005-0000-0000-00002E010000}"/>
    <cellStyle name="Normal 37" xfId="305" xr:uid="{00000000-0005-0000-0000-00002F010000}"/>
    <cellStyle name="Normal 38" xfId="306" xr:uid="{00000000-0005-0000-0000-000030010000}"/>
    <cellStyle name="Normal 39" xfId="307" xr:uid="{00000000-0005-0000-0000-000031010000}"/>
    <cellStyle name="Normal 4" xfId="5" xr:uid="{00000000-0005-0000-0000-000032010000}"/>
    <cellStyle name="Normal 4 2" xfId="308" xr:uid="{00000000-0005-0000-0000-000033010000}"/>
    <cellStyle name="Normal 4 2 2" xfId="309" xr:uid="{00000000-0005-0000-0000-000034010000}"/>
    <cellStyle name="Normal 4 2 2 2" xfId="310" xr:uid="{00000000-0005-0000-0000-000035010000}"/>
    <cellStyle name="Normal 4 2 2 3" xfId="311" xr:uid="{00000000-0005-0000-0000-000036010000}"/>
    <cellStyle name="Normal 4 2 3" xfId="312" xr:uid="{00000000-0005-0000-0000-000037010000}"/>
    <cellStyle name="Normal 4 2 4" xfId="313" xr:uid="{00000000-0005-0000-0000-000038010000}"/>
    <cellStyle name="Normal 4 3" xfId="314" xr:uid="{00000000-0005-0000-0000-000039010000}"/>
    <cellStyle name="Normal 4 4" xfId="315" xr:uid="{00000000-0005-0000-0000-00003A010000}"/>
    <cellStyle name="Normal 4 5" xfId="316" xr:uid="{00000000-0005-0000-0000-00003B010000}"/>
    <cellStyle name="Normal 40" xfId="317" xr:uid="{00000000-0005-0000-0000-00003C010000}"/>
    <cellStyle name="Normal 41" xfId="318" xr:uid="{00000000-0005-0000-0000-00003D010000}"/>
    <cellStyle name="Normal 41 2" xfId="319" xr:uid="{00000000-0005-0000-0000-00003E010000}"/>
    <cellStyle name="Normal 41 3" xfId="320" xr:uid="{00000000-0005-0000-0000-00003F010000}"/>
    <cellStyle name="Normal 42" xfId="321" xr:uid="{00000000-0005-0000-0000-000040010000}"/>
    <cellStyle name="Normal 42 2" xfId="322" xr:uid="{00000000-0005-0000-0000-000041010000}"/>
    <cellStyle name="Normal 42 3" xfId="323" xr:uid="{00000000-0005-0000-0000-000042010000}"/>
    <cellStyle name="Normal 43" xfId="324" xr:uid="{00000000-0005-0000-0000-000043010000}"/>
    <cellStyle name="Normal 43 2" xfId="325" xr:uid="{00000000-0005-0000-0000-000044010000}"/>
    <cellStyle name="Normal 44" xfId="326" xr:uid="{00000000-0005-0000-0000-000045010000}"/>
    <cellStyle name="Normal 45" xfId="327" xr:uid="{00000000-0005-0000-0000-000046010000}"/>
    <cellStyle name="Normal 46" xfId="328" xr:uid="{00000000-0005-0000-0000-000047010000}"/>
    <cellStyle name="Normal 46 2" xfId="329" xr:uid="{00000000-0005-0000-0000-000048010000}"/>
    <cellStyle name="Normal 46 3" xfId="330" xr:uid="{00000000-0005-0000-0000-000049010000}"/>
    <cellStyle name="Normal 47" xfId="420" xr:uid="{FB6D5659-55FF-4858-BCBF-E63FFD1C290E}"/>
    <cellStyle name="Normal 47 2" xfId="422" xr:uid="{C5DD1310-28A8-41E4-8B8C-5F88FF1D5FA2}"/>
    <cellStyle name="Normal 48" xfId="421" xr:uid="{2A5DCCD7-F83C-4D67-B998-70E20BEBBDBE}"/>
    <cellStyle name="Normal 5" xfId="331" xr:uid="{00000000-0005-0000-0000-00004A010000}"/>
    <cellStyle name="Normal 5 2" xfId="332" xr:uid="{00000000-0005-0000-0000-00004B010000}"/>
    <cellStyle name="Normal 5 3" xfId="8" xr:uid="{00000000-0005-0000-0000-00004C010000}"/>
    <cellStyle name="Normal 5 3 2" xfId="333" xr:uid="{00000000-0005-0000-0000-00004D010000}"/>
    <cellStyle name="Normal 5 3 2 2" xfId="334" xr:uid="{00000000-0005-0000-0000-00004E010000}"/>
    <cellStyle name="Normal 5 4" xfId="335" xr:uid="{00000000-0005-0000-0000-00004F010000}"/>
    <cellStyle name="Normal 50" xfId="336" xr:uid="{00000000-0005-0000-0000-000050010000}"/>
    <cellStyle name="Normal 50 2" xfId="337" xr:uid="{00000000-0005-0000-0000-000051010000}"/>
    <cellStyle name="Normal 50 3" xfId="338" xr:uid="{00000000-0005-0000-0000-000052010000}"/>
    <cellStyle name="Normal 50_Nông Nghiệp trình sở tam hiệp chuẩn" xfId="339" xr:uid="{00000000-0005-0000-0000-000053010000}"/>
    <cellStyle name="Normal 51" xfId="340" xr:uid="{00000000-0005-0000-0000-000054010000}"/>
    <cellStyle name="Normal 51 2" xfId="341" xr:uid="{00000000-0005-0000-0000-000055010000}"/>
    <cellStyle name="Normal 51 3" xfId="342" xr:uid="{00000000-0005-0000-0000-000056010000}"/>
    <cellStyle name="Normal 51_Nông Nghiệp trình sở tam hiệp chuẩn" xfId="343" xr:uid="{00000000-0005-0000-0000-000057010000}"/>
    <cellStyle name="Normal 53 2" xfId="344" xr:uid="{00000000-0005-0000-0000-000058010000}"/>
    <cellStyle name="Normal 53 3" xfId="345" xr:uid="{00000000-0005-0000-0000-000059010000}"/>
    <cellStyle name="Normal 54" xfId="346" xr:uid="{00000000-0005-0000-0000-00005A010000}"/>
    <cellStyle name="Normal 57 2" xfId="347" xr:uid="{00000000-0005-0000-0000-00005B010000}"/>
    <cellStyle name="Normal 6" xfId="348" xr:uid="{00000000-0005-0000-0000-00005C010000}"/>
    <cellStyle name="Normal 6 2" xfId="349" xr:uid="{00000000-0005-0000-0000-00005D010000}"/>
    <cellStyle name="Normal 6 2 2" xfId="350" xr:uid="{00000000-0005-0000-0000-00005E010000}"/>
    <cellStyle name="Normal 6 3" xfId="351" xr:uid="{00000000-0005-0000-0000-00005F010000}"/>
    <cellStyle name="Normal 6 4" xfId="352" xr:uid="{00000000-0005-0000-0000-000060010000}"/>
    <cellStyle name="Normal 7" xfId="353" xr:uid="{00000000-0005-0000-0000-000061010000}"/>
    <cellStyle name="Normal 7 2" xfId="354" xr:uid="{00000000-0005-0000-0000-000062010000}"/>
    <cellStyle name="Normal 7 3" xfId="355" xr:uid="{00000000-0005-0000-0000-000063010000}"/>
    <cellStyle name="Normal 8" xfId="356" xr:uid="{00000000-0005-0000-0000-000064010000}"/>
    <cellStyle name="Normal 8 2" xfId="357" xr:uid="{00000000-0005-0000-0000-000065010000}"/>
    <cellStyle name="Normal 8 2 2" xfId="358" xr:uid="{00000000-0005-0000-0000-000066010000}"/>
    <cellStyle name="Normal 8 3" xfId="359" xr:uid="{00000000-0005-0000-0000-000067010000}"/>
    <cellStyle name="Normal 8 3 2" xfId="360" xr:uid="{00000000-0005-0000-0000-000068010000}"/>
    <cellStyle name="Normal 8 4" xfId="361" xr:uid="{00000000-0005-0000-0000-000069010000}"/>
    <cellStyle name="Normal 9" xfId="362" xr:uid="{00000000-0005-0000-0000-00006A010000}"/>
    <cellStyle name="Normal 9 2" xfId="363" xr:uid="{00000000-0005-0000-0000-00006B010000}"/>
    <cellStyle name="Note 2" xfId="364" xr:uid="{00000000-0005-0000-0000-00006C010000}"/>
    <cellStyle name="Output 2" xfId="365" xr:uid="{00000000-0005-0000-0000-00006D010000}"/>
    <cellStyle name="Percent [2]" xfId="366" xr:uid="{00000000-0005-0000-0000-00006E010000}"/>
    <cellStyle name="Percent [2] 2" xfId="367" xr:uid="{00000000-0005-0000-0000-00006F010000}"/>
    <cellStyle name="Percent 2" xfId="368" xr:uid="{00000000-0005-0000-0000-000070010000}"/>
    <cellStyle name="Percent 3" xfId="369" xr:uid="{00000000-0005-0000-0000-000071010000}"/>
    <cellStyle name="T" xfId="370" xr:uid="{00000000-0005-0000-0000-000072010000}"/>
    <cellStyle name="T_Ba0107" xfId="371" xr:uid="{00000000-0005-0000-0000-000073010000}"/>
    <cellStyle name="T_Bo2107" xfId="372" xr:uid="{00000000-0005-0000-0000-000074010000}"/>
    <cellStyle name="T_Book1" xfId="373" xr:uid="{00000000-0005-0000-0000-000075010000}"/>
    <cellStyle name="T_Book1_Ba0107" xfId="374" xr:uid="{00000000-0005-0000-0000-000076010000}"/>
    <cellStyle name="T_Book1_Ba0107_Bo2107" xfId="375" xr:uid="{00000000-0005-0000-0000-000077010000}"/>
    <cellStyle name="T_Book1_Ba0107_Chu_dieu11-08" xfId="376" xr:uid="{00000000-0005-0000-0000-000078010000}"/>
    <cellStyle name="T_Book1_Bo2107" xfId="377" xr:uid="{00000000-0005-0000-0000-000079010000}"/>
    <cellStyle name="T_Book1_Chu_dieu11-08" xfId="378" xr:uid="{00000000-0005-0000-0000-00007A010000}"/>
    <cellStyle name="T_Book1_DT_BO2907" xfId="379" xr:uid="{00000000-0005-0000-0000-00007B010000}"/>
    <cellStyle name="T_Chu_dieu11-08" xfId="380" xr:uid="{00000000-0005-0000-0000-00007C010000}"/>
    <cellStyle name="T_CtBa_2905" xfId="381" xr:uid="{00000000-0005-0000-0000-00007D010000}"/>
    <cellStyle name="T_CtBa_2905_Bo2107" xfId="382" xr:uid="{00000000-0005-0000-0000-00007E010000}"/>
    <cellStyle name="T_CtBa_2905_Chu_dieu11-08" xfId="383" xr:uid="{00000000-0005-0000-0000-00007F010000}"/>
    <cellStyle name="T_DT_BO2907" xfId="384" xr:uid="{00000000-0005-0000-0000-000080010000}"/>
    <cellStyle name="T_MLba0308" xfId="385" xr:uid="{00000000-0005-0000-0000-000081010000}"/>
    <cellStyle name="th" xfId="386" xr:uid="{00000000-0005-0000-0000-000082010000}"/>
    <cellStyle name="Title 2" xfId="387" xr:uid="{00000000-0005-0000-0000-000083010000}"/>
    <cellStyle name="Total 2" xfId="388" xr:uid="{00000000-0005-0000-0000-000084010000}"/>
    <cellStyle name="Total 2 2" xfId="389" xr:uid="{00000000-0005-0000-0000-000085010000}"/>
    <cellStyle name="Total 2 3" xfId="390" xr:uid="{00000000-0005-0000-0000-000086010000}"/>
    <cellStyle name="Total 3" xfId="391" xr:uid="{00000000-0005-0000-0000-000087010000}"/>
    <cellStyle name="Total 4" xfId="392" xr:uid="{00000000-0005-0000-0000-000088010000}"/>
    <cellStyle name="Total 5" xfId="393" xr:uid="{00000000-0005-0000-0000-000089010000}"/>
    <cellStyle name="viet" xfId="394" xr:uid="{00000000-0005-0000-0000-00008A010000}"/>
    <cellStyle name="viet2" xfId="395" xr:uid="{00000000-0005-0000-0000-00008B010000}"/>
    <cellStyle name="vnhead3" xfId="396" xr:uid="{00000000-0005-0000-0000-00008C010000}"/>
    <cellStyle name="vntxt1" xfId="397" xr:uid="{00000000-0005-0000-0000-00008D010000}"/>
    <cellStyle name="Warning Text 2" xfId="398" xr:uid="{00000000-0005-0000-0000-00008E010000}"/>
    <cellStyle name=" [0.00]_ Att. 1- Cover" xfId="399" xr:uid="{00000000-0005-0000-0000-00008F010000}"/>
    <cellStyle name="_ Att. 1- Cover" xfId="400" xr:uid="{00000000-0005-0000-0000-000090010000}"/>
    <cellStyle name="?_ Att. 1- Cover" xfId="401" xr:uid="{00000000-0005-0000-0000-000091010000}"/>
    <cellStyle name="똿뗦먛귟 [0.00]_PRODUCT DETAIL Q1" xfId="402" xr:uid="{00000000-0005-0000-0000-000092010000}"/>
    <cellStyle name="똿뗦먛귟_PRODUCT DETAIL Q1" xfId="403" xr:uid="{00000000-0005-0000-0000-000093010000}"/>
    <cellStyle name="믅됞 [0.00]_PRODUCT DETAIL Q1" xfId="404" xr:uid="{00000000-0005-0000-0000-000094010000}"/>
    <cellStyle name="믅됞_PRODUCT DETAIL Q1" xfId="405" xr:uid="{00000000-0005-0000-0000-000095010000}"/>
    <cellStyle name="백분율_95" xfId="406" xr:uid="{00000000-0005-0000-0000-000096010000}"/>
    <cellStyle name="뷭?_BOOKSHIP" xfId="407" xr:uid="{00000000-0005-0000-0000-000097010000}"/>
    <cellStyle name="콤마 [0]_1202" xfId="408" xr:uid="{00000000-0005-0000-0000-000098010000}"/>
    <cellStyle name="콤마_1202" xfId="409" xr:uid="{00000000-0005-0000-0000-000099010000}"/>
    <cellStyle name="통화 [0]_1202" xfId="410" xr:uid="{00000000-0005-0000-0000-00009A010000}"/>
    <cellStyle name="통화_1202" xfId="411" xr:uid="{00000000-0005-0000-0000-00009B010000}"/>
    <cellStyle name="표준_(정보부문)월별인원계획" xfId="412" xr:uid="{00000000-0005-0000-0000-00009C010000}"/>
    <cellStyle name="一般_00Q3902REV.1" xfId="413" xr:uid="{00000000-0005-0000-0000-00009D010000}"/>
    <cellStyle name="千分位[0]_00Q3902REV.1" xfId="414" xr:uid="{00000000-0005-0000-0000-00009E010000}"/>
    <cellStyle name="千分位_00Q3902REV.1" xfId="415" xr:uid="{00000000-0005-0000-0000-00009F010000}"/>
    <cellStyle name="貨幣 [0]_00Q3902REV.1" xfId="416" xr:uid="{00000000-0005-0000-0000-0000A0010000}"/>
    <cellStyle name="貨幣[0]_BRE" xfId="417" xr:uid="{00000000-0005-0000-0000-0000A1010000}"/>
    <cellStyle name="貨幣_00Q3902REV.1" xfId="418" xr:uid="{00000000-0005-0000-0000-0000A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nh%20sach%20in%20gc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h%20sach%20in%20gc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trình huyện dot 1"/>
      <sheetName val="trinh huyen dot 2"/>
      <sheetName val="trình sở"/>
      <sheetName val="Sheet3"/>
      <sheetName val="cấp mới"/>
      <sheetName val="DanhMuc"/>
      <sheetName val="HuongDan"/>
      <sheetName val="Sheet1"/>
      <sheetName val="Sheet4"/>
    </sheetNames>
    <sheetDataSet>
      <sheetData sheetId="0"/>
      <sheetData sheetId="1"/>
      <sheetData sheetId="2"/>
      <sheetData sheetId="3"/>
      <sheetData sheetId="4"/>
      <sheetData sheetId="5"/>
      <sheetData sheetId="6">
        <row r="3">
          <cell r="F3" t="str">
            <v>NNP</v>
          </cell>
          <cell r="I3" t="str">
            <v>DG-KTT</v>
          </cell>
        </row>
        <row r="4">
          <cell r="B4" t="str">
            <v>GDC</v>
          </cell>
          <cell r="F4" t="str">
            <v>SXN</v>
          </cell>
          <cell r="I4" t="str">
            <v>DG-CTT</v>
          </cell>
        </row>
        <row r="5">
          <cell r="B5" t="str">
            <v>UBS</v>
          </cell>
          <cell r="F5" t="str">
            <v>CHN</v>
          </cell>
          <cell r="I5" t="str">
            <v>DT-TML</v>
          </cell>
        </row>
        <row r="6">
          <cell r="B6" t="str">
            <v>TKT</v>
          </cell>
          <cell r="F6" t="str">
            <v>LUA</v>
          </cell>
          <cell r="I6" t="str">
            <v>DT-THN</v>
          </cell>
        </row>
        <row r="7">
          <cell r="B7" t="str">
            <v>TKH</v>
          </cell>
          <cell r="F7" t="str">
            <v>LUC</v>
          </cell>
          <cell r="I7" t="str">
            <v>CN-KTT</v>
          </cell>
        </row>
        <row r="8">
          <cell r="B8" t="str">
            <v>TLD</v>
          </cell>
          <cell r="F8" t="str">
            <v>LUK</v>
          </cell>
          <cell r="I8" t="str">
            <v>CN-CTT</v>
          </cell>
        </row>
        <row r="9">
          <cell r="B9" t="str">
            <v>TVN</v>
          </cell>
          <cell r="F9" t="str">
            <v>LUN</v>
          </cell>
          <cell r="I9" t="str">
            <v>CN-TML</v>
          </cell>
        </row>
        <row r="10">
          <cell r="B10" t="str">
            <v>TNG</v>
          </cell>
          <cell r="F10" t="str">
            <v>COC</v>
          </cell>
          <cell r="I10" t="str">
            <v>CN-THN</v>
          </cell>
        </row>
        <row r="11">
          <cell r="B11" t="str">
            <v>TVD</v>
          </cell>
          <cell r="F11" t="str">
            <v>HNK</v>
          </cell>
          <cell r="I11" t="str">
            <v>*NCD</v>
          </cell>
        </row>
        <row r="12">
          <cell r="B12" t="str">
            <v>CDS</v>
          </cell>
          <cell r="F12" t="str">
            <v>BHK</v>
          </cell>
          <cell r="I12" t="str">
            <v>*NCN</v>
          </cell>
        </row>
        <row r="13">
          <cell r="B13" t="str">
            <v>CDQ</v>
          </cell>
          <cell r="F13" t="str">
            <v>NHK</v>
          </cell>
          <cell r="I13" t="str">
            <v>*NTK</v>
          </cell>
        </row>
        <row r="14">
          <cell r="B14" t="str">
            <v>UBQ</v>
          </cell>
          <cell r="F14" t="str">
            <v>CLN</v>
          </cell>
          <cell r="I14" t="str">
            <v>*NTC</v>
          </cell>
        </row>
        <row r="15">
          <cell r="B15" t="str">
            <v>TPQ</v>
          </cell>
          <cell r="F15" t="str">
            <v>LNC</v>
          </cell>
          <cell r="I15" t="str">
            <v>*NGV</v>
          </cell>
        </row>
        <row r="16">
          <cell r="B16" t="str">
            <v>TKQ</v>
          </cell>
          <cell r="F16" t="str">
            <v>LNQ</v>
          </cell>
          <cell r="I16" t="str">
            <v>*NSC</v>
          </cell>
        </row>
        <row r="17">
          <cell r="B17" t="str">
            <v>TCN</v>
          </cell>
          <cell r="F17" t="str">
            <v>LNK</v>
          </cell>
          <cell r="I17" t="str">
            <v>*NTA</v>
          </cell>
        </row>
        <row r="18">
          <cell r="B18" t="str">
            <v>NSD</v>
          </cell>
          <cell r="F18" t="str">
            <v>LNP</v>
          </cell>
          <cell r="I18" t="str">
            <v>*NCA</v>
          </cell>
        </row>
        <row r="19">
          <cell r="B19" t="str">
            <v>TCN</v>
          </cell>
          <cell r="F19" t="str">
            <v>RSX</v>
          </cell>
          <cell r="I19" t="str">
            <v>*NHT</v>
          </cell>
        </row>
        <row r="20">
          <cell r="B20" t="str">
            <v>TCN</v>
          </cell>
          <cell r="F20" t="str">
            <v>RSN</v>
          </cell>
          <cell r="I20" t="str">
            <v>*NQT</v>
          </cell>
        </row>
        <row r="21">
          <cell r="B21" t="str">
            <v>TCN</v>
          </cell>
          <cell r="F21" t="str">
            <v>RST</v>
          </cell>
          <cell r="I21" t="str">
            <v>*NQK</v>
          </cell>
        </row>
        <row r="22">
          <cell r="B22" t="str">
            <v>TCC</v>
          </cell>
          <cell r="F22" t="str">
            <v>RSK</v>
          </cell>
          <cell r="I22" t="str">
            <v>*NQC</v>
          </cell>
        </row>
        <row r="23">
          <cell r="F23" t="str">
            <v>RSM</v>
          </cell>
          <cell r="I23" t="str">
            <v>*NTL</v>
          </cell>
        </row>
        <row r="24">
          <cell r="F24" t="str">
            <v>RPH</v>
          </cell>
          <cell r="I24" t="str">
            <v>*NTB</v>
          </cell>
        </row>
        <row r="25">
          <cell r="F25" t="str">
            <v>RPN</v>
          </cell>
          <cell r="I25" t="str">
            <v>*NDG</v>
          </cell>
        </row>
        <row r="26">
          <cell r="F26" t="str">
            <v>RPT</v>
          </cell>
          <cell r="I26" t="str">
            <v>*DT-KCN</v>
          </cell>
        </row>
        <row r="27">
          <cell r="F27" t="str">
            <v>RPK</v>
          </cell>
          <cell r="I27" t="str">
            <v>*SH-NCC</v>
          </cell>
        </row>
        <row r="28">
          <cell r="F28" t="str">
            <v>RPM</v>
          </cell>
          <cell r="I28" t="str">
            <v>CNQ</v>
          </cell>
        </row>
        <row r="29">
          <cell r="F29" t="str">
            <v>RDD</v>
          </cell>
          <cell r="I29" t="str">
            <v>DT-KCN</v>
          </cell>
        </row>
        <row r="30">
          <cell r="F30" t="str">
            <v>RDN</v>
          </cell>
          <cell r="I30" t="str">
            <v>CN-KTT</v>
          </cell>
        </row>
        <row r="31">
          <cell r="F31" t="str">
            <v>RDT</v>
          </cell>
          <cell r="I31" t="str">
            <v>CN-CTT</v>
          </cell>
        </row>
        <row r="32">
          <cell r="F32" t="str">
            <v>RDK</v>
          </cell>
          <cell r="I32" t="str">
            <v>CN-CTT</v>
          </cell>
        </row>
        <row r="33">
          <cell r="F33" t="str">
            <v>RDM</v>
          </cell>
          <cell r="I33" t="str">
            <v>DT-KCN</v>
          </cell>
        </row>
        <row r="34">
          <cell r="F34" t="str">
            <v>NTS</v>
          </cell>
          <cell r="I34" t="str">
            <v>DT-KCN</v>
          </cell>
        </row>
        <row r="35">
          <cell r="F35" t="str">
            <v>TSL</v>
          </cell>
          <cell r="I35" t="str">
            <v>DT-KCN</v>
          </cell>
        </row>
        <row r="36">
          <cell r="F36" t="str">
            <v>TSN</v>
          </cell>
          <cell r="I36" t="str">
            <v>SH-NCC</v>
          </cell>
        </row>
        <row r="37">
          <cell r="F37" t="str">
            <v>LMU</v>
          </cell>
          <cell r="I37" t="str">
            <v>DT-THN</v>
          </cell>
        </row>
        <row r="38">
          <cell r="F38" t="str">
            <v>NKH</v>
          </cell>
          <cell r="I38" t="str">
            <v>CN-CTT;KTT</v>
          </cell>
        </row>
        <row r="39">
          <cell r="F39" t="str">
            <v>PNN</v>
          </cell>
        </row>
        <row r="40">
          <cell r="F40" t="str">
            <v>OTC</v>
          </cell>
        </row>
        <row r="41">
          <cell r="F41" t="str">
            <v>ONT</v>
          </cell>
        </row>
        <row r="42">
          <cell r="F42" t="str">
            <v>ODT</v>
          </cell>
        </row>
        <row r="43">
          <cell r="F43" t="str">
            <v>CDG</v>
          </cell>
        </row>
        <row r="44">
          <cell r="F44" t="str">
            <v>CTS</v>
          </cell>
        </row>
        <row r="45">
          <cell r="F45" t="str">
            <v>TSC</v>
          </cell>
        </row>
        <row r="46">
          <cell r="F46" t="str">
            <v>TSK</v>
          </cell>
        </row>
        <row r="47">
          <cell r="F47" t="str">
            <v>CQP</v>
          </cell>
        </row>
        <row r="48">
          <cell r="F48" t="str">
            <v>CAN</v>
          </cell>
        </row>
        <row r="49">
          <cell r="F49" t="str">
            <v>CSK</v>
          </cell>
        </row>
        <row r="50">
          <cell r="F50" t="str">
            <v>SKK</v>
          </cell>
        </row>
        <row r="51">
          <cell r="F51" t="str">
            <v>SKC</v>
          </cell>
        </row>
        <row r="52">
          <cell r="F52" t="str">
            <v>SKS</v>
          </cell>
        </row>
        <row r="53">
          <cell r="F53" t="str">
            <v>SKX</v>
          </cell>
        </row>
        <row r="54">
          <cell r="F54" t="str">
            <v>CCC</v>
          </cell>
        </row>
        <row r="55">
          <cell r="F55" t="str">
            <v>DGT</v>
          </cell>
        </row>
        <row r="56">
          <cell r="F56" t="str">
            <v>DTL</v>
          </cell>
        </row>
        <row r="57">
          <cell r="F57" t="str">
            <v>DNL</v>
          </cell>
        </row>
        <row r="58">
          <cell r="F58" t="str">
            <v>DBV</v>
          </cell>
        </row>
        <row r="59">
          <cell r="F59" t="str">
            <v>DVH</v>
          </cell>
        </row>
        <row r="60">
          <cell r="F60" t="str">
            <v>DYT</v>
          </cell>
        </row>
        <row r="61">
          <cell r="F61" t="str">
            <v>DGD</v>
          </cell>
        </row>
        <row r="62">
          <cell r="F62" t="str">
            <v>DTT</v>
          </cell>
        </row>
        <row r="63">
          <cell r="F63" t="str">
            <v>DKH</v>
          </cell>
        </row>
        <row r="64">
          <cell r="F64" t="str">
            <v>DXH</v>
          </cell>
        </row>
        <row r="65">
          <cell r="F65" t="str">
            <v>DCH</v>
          </cell>
        </row>
        <row r="66">
          <cell r="F66" t="str">
            <v>DDT</v>
          </cell>
        </row>
        <row r="67">
          <cell r="F67" t="str">
            <v>DRA</v>
          </cell>
        </row>
        <row r="68">
          <cell r="F68" t="str">
            <v>TTN</v>
          </cell>
        </row>
        <row r="69">
          <cell r="F69" t="str">
            <v>TON</v>
          </cell>
        </row>
        <row r="70">
          <cell r="F70" t="str">
            <v>TIN</v>
          </cell>
        </row>
        <row r="71">
          <cell r="F71" t="str">
            <v>NTD</v>
          </cell>
        </row>
        <row r="72">
          <cell r="F72" t="str">
            <v>SMN</v>
          </cell>
        </row>
        <row r="73">
          <cell r="F73" t="str">
            <v>SON</v>
          </cell>
        </row>
        <row r="74">
          <cell r="F74" t="str">
            <v>MNC</v>
          </cell>
        </row>
        <row r="75">
          <cell r="F75" t="str">
            <v>PNK</v>
          </cell>
        </row>
        <row r="76">
          <cell r="F76" t="str">
            <v>CSD</v>
          </cell>
        </row>
        <row r="77">
          <cell r="F77" t="str">
            <v>BCS</v>
          </cell>
        </row>
        <row r="78">
          <cell r="F78" t="str">
            <v>DCS</v>
          </cell>
        </row>
        <row r="79">
          <cell r="F79" t="str">
            <v>NCS</v>
          </cell>
        </row>
        <row r="80">
          <cell r="F80" t="str">
            <v>MVB</v>
          </cell>
        </row>
        <row r="81">
          <cell r="F81" t="str">
            <v>MVT</v>
          </cell>
        </row>
        <row r="82">
          <cell r="F82" t="str">
            <v>MVR</v>
          </cell>
        </row>
        <row r="83">
          <cell r="F83" t="str">
            <v>MVK</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trình huyện dot 1"/>
      <sheetName val="trinh huyen dot 2"/>
      <sheetName val="trình sở"/>
      <sheetName val="Sheet3"/>
      <sheetName val="cấp mới"/>
      <sheetName val="DanhMuc"/>
      <sheetName val="HuongDan"/>
      <sheetName val="Sheet1"/>
      <sheetName val="Sheet4"/>
    </sheetNames>
    <sheetDataSet>
      <sheetData sheetId="0"/>
      <sheetData sheetId="1"/>
      <sheetData sheetId="2"/>
      <sheetData sheetId="3"/>
      <sheetData sheetId="4"/>
      <sheetData sheetId="5"/>
      <sheetData sheetId="6">
        <row r="3">
          <cell r="F3" t="str">
            <v>NNP</v>
          </cell>
          <cell r="I3" t="str">
            <v>DG-KTT</v>
          </cell>
        </row>
        <row r="4">
          <cell r="B4" t="str">
            <v>GDC</v>
          </cell>
          <cell r="F4" t="str">
            <v>SXN</v>
          </cell>
          <cell r="I4" t="str">
            <v>DG-CTT</v>
          </cell>
        </row>
        <row r="5">
          <cell r="B5" t="str">
            <v>UBS</v>
          </cell>
          <cell r="F5" t="str">
            <v>CHN</v>
          </cell>
          <cell r="I5" t="str">
            <v>DT-TML</v>
          </cell>
        </row>
        <row r="6">
          <cell r="B6" t="str">
            <v>TKT</v>
          </cell>
          <cell r="F6" t="str">
            <v>LUA</v>
          </cell>
          <cell r="I6" t="str">
            <v>DT-THN</v>
          </cell>
        </row>
        <row r="7">
          <cell r="B7" t="str">
            <v>TKH</v>
          </cell>
          <cell r="F7" t="str">
            <v>LUC</v>
          </cell>
          <cell r="I7" t="str">
            <v>CN-KTT</v>
          </cell>
        </row>
        <row r="8">
          <cell r="B8" t="str">
            <v>TLD</v>
          </cell>
          <cell r="F8" t="str">
            <v>LUK</v>
          </cell>
          <cell r="I8" t="str">
            <v>CN-CTT</v>
          </cell>
        </row>
        <row r="9">
          <cell r="B9" t="str">
            <v>TVN</v>
          </cell>
          <cell r="F9" t="str">
            <v>LUN</v>
          </cell>
          <cell r="I9" t="str">
            <v>CN-TML</v>
          </cell>
        </row>
        <row r="10">
          <cell r="B10" t="str">
            <v>TNG</v>
          </cell>
          <cell r="F10" t="str">
            <v>COC</v>
          </cell>
          <cell r="I10" t="str">
            <v>CN-THN</v>
          </cell>
        </row>
        <row r="11">
          <cell r="B11" t="str">
            <v>TVD</v>
          </cell>
          <cell r="F11" t="str">
            <v>HNK</v>
          </cell>
          <cell r="I11" t="str">
            <v>*NCD</v>
          </cell>
        </row>
        <row r="12">
          <cell r="B12" t="str">
            <v>CDS</v>
          </cell>
          <cell r="F12" t="str">
            <v>BHK</v>
          </cell>
          <cell r="I12" t="str">
            <v>*NCN</v>
          </cell>
        </row>
        <row r="13">
          <cell r="B13" t="str">
            <v>CDQ</v>
          </cell>
          <cell r="F13" t="str">
            <v>NHK</v>
          </cell>
          <cell r="I13" t="str">
            <v>*NTK</v>
          </cell>
        </row>
        <row r="14">
          <cell r="B14" t="str">
            <v>UBQ</v>
          </cell>
          <cell r="F14" t="str">
            <v>CLN</v>
          </cell>
          <cell r="I14" t="str">
            <v>*NTC</v>
          </cell>
        </row>
        <row r="15">
          <cell r="B15" t="str">
            <v>TPQ</v>
          </cell>
          <cell r="F15" t="str">
            <v>LNC</v>
          </cell>
          <cell r="I15" t="str">
            <v>*NGV</v>
          </cell>
        </row>
        <row r="16">
          <cell r="B16" t="str">
            <v>TKQ</v>
          </cell>
          <cell r="F16" t="str">
            <v>LNQ</v>
          </cell>
          <cell r="I16" t="str">
            <v>*NSC</v>
          </cell>
        </row>
        <row r="17">
          <cell r="B17" t="str">
            <v>TCN</v>
          </cell>
          <cell r="F17" t="str">
            <v>LNK</v>
          </cell>
          <cell r="I17" t="str">
            <v>*NTA</v>
          </cell>
        </row>
        <row r="18">
          <cell r="B18" t="str">
            <v>NSD</v>
          </cell>
          <cell r="F18" t="str">
            <v>LNP</v>
          </cell>
          <cell r="I18" t="str">
            <v>*NCA</v>
          </cell>
        </row>
        <row r="19">
          <cell r="B19" t="str">
            <v>TCN</v>
          </cell>
          <cell r="F19" t="str">
            <v>RSX</v>
          </cell>
          <cell r="I19" t="str">
            <v>*NHT</v>
          </cell>
        </row>
        <row r="20">
          <cell r="B20" t="str">
            <v>TCN</v>
          </cell>
          <cell r="F20" t="str">
            <v>RSN</v>
          </cell>
          <cell r="I20" t="str">
            <v>*NQT</v>
          </cell>
        </row>
        <row r="21">
          <cell r="B21" t="str">
            <v>TCN</v>
          </cell>
          <cell r="F21" t="str">
            <v>RST</v>
          </cell>
          <cell r="I21" t="str">
            <v>*NQK</v>
          </cell>
        </row>
        <row r="22">
          <cell r="B22" t="str">
            <v>TCC</v>
          </cell>
          <cell r="F22" t="str">
            <v>RSK</v>
          </cell>
          <cell r="I22" t="str">
            <v>*NQC</v>
          </cell>
        </row>
        <row r="23">
          <cell r="F23" t="str">
            <v>RSM</v>
          </cell>
          <cell r="I23" t="str">
            <v>*NTL</v>
          </cell>
        </row>
        <row r="24">
          <cell r="F24" t="str">
            <v>RPH</v>
          </cell>
          <cell r="I24" t="str">
            <v>*NTB</v>
          </cell>
        </row>
        <row r="25">
          <cell r="F25" t="str">
            <v>RPN</v>
          </cell>
          <cell r="I25" t="str">
            <v>*NDG</v>
          </cell>
        </row>
        <row r="26">
          <cell r="F26" t="str">
            <v>RPT</v>
          </cell>
          <cell r="I26" t="str">
            <v>*DT-KCN</v>
          </cell>
        </row>
        <row r="27">
          <cell r="F27" t="str">
            <v>RPK</v>
          </cell>
          <cell r="I27" t="str">
            <v>*SH-NCC</v>
          </cell>
        </row>
        <row r="28">
          <cell r="F28" t="str">
            <v>RPM</v>
          </cell>
          <cell r="I28" t="str">
            <v>CNQ</v>
          </cell>
        </row>
        <row r="29">
          <cell r="F29" t="str">
            <v>RDD</v>
          </cell>
          <cell r="I29" t="str">
            <v>DT-KCN</v>
          </cell>
        </row>
        <row r="30">
          <cell r="F30" t="str">
            <v>RDN</v>
          </cell>
          <cell r="I30" t="str">
            <v>CN-KTT</v>
          </cell>
        </row>
        <row r="31">
          <cell r="F31" t="str">
            <v>RDT</v>
          </cell>
          <cell r="I31" t="str">
            <v>CN-CTT</v>
          </cell>
        </row>
        <row r="32">
          <cell r="F32" t="str">
            <v>RDK</v>
          </cell>
          <cell r="I32" t="str">
            <v>CN-CTT</v>
          </cell>
        </row>
        <row r="33">
          <cell r="F33" t="str">
            <v>RDM</v>
          </cell>
          <cell r="I33" t="str">
            <v>DT-KCN</v>
          </cell>
        </row>
        <row r="34">
          <cell r="F34" t="str">
            <v>NTS</v>
          </cell>
          <cell r="I34" t="str">
            <v>DT-KCN</v>
          </cell>
        </row>
        <row r="35">
          <cell r="F35" t="str">
            <v>TSL</v>
          </cell>
          <cell r="I35" t="str">
            <v>DT-KCN</v>
          </cell>
        </row>
        <row r="36">
          <cell r="F36" t="str">
            <v>TSN</v>
          </cell>
          <cell r="I36" t="str">
            <v>SH-NCC</v>
          </cell>
        </row>
        <row r="37">
          <cell r="F37" t="str">
            <v>LMU</v>
          </cell>
          <cell r="I37" t="str">
            <v>DT-THN</v>
          </cell>
        </row>
        <row r="38">
          <cell r="F38" t="str">
            <v>NKH</v>
          </cell>
          <cell r="I38" t="str">
            <v>CN-CTT;KTT</v>
          </cell>
        </row>
        <row r="39">
          <cell r="F39" t="str">
            <v>PNN</v>
          </cell>
        </row>
        <row r="40">
          <cell r="F40" t="str">
            <v>OTC</v>
          </cell>
        </row>
        <row r="41">
          <cell r="F41" t="str">
            <v>ONT</v>
          </cell>
        </row>
        <row r="42">
          <cell r="F42" t="str">
            <v>ODT</v>
          </cell>
        </row>
        <row r="43">
          <cell r="F43" t="str">
            <v>CDG</v>
          </cell>
        </row>
        <row r="44">
          <cell r="F44" t="str">
            <v>CTS</v>
          </cell>
        </row>
        <row r="45">
          <cell r="F45" t="str">
            <v>TSC</v>
          </cell>
        </row>
        <row r="46">
          <cell r="F46" t="str">
            <v>TSK</v>
          </cell>
        </row>
        <row r="47">
          <cell r="F47" t="str">
            <v>CQP</v>
          </cell>
        </row>
        <row r="48">
          <cell r="F48" t="str">
            <v>CAN</v>
          </cell>
        </row>
        <row r="49">
          <cell r="F49" t="str">
            <v>CSK</v>
          </cell>
        </row>
        <row r="50">
          <cell r="F50" t="str">
            <v>SKK</v>
          </cell>
        </row>
        <row r="51">
          <cell r="F51" t="str">
            <v>SKC</v>
          </cell>
        </row>
        <row r="52">
          <cell r="F52" t="str">
            <v>SKS</v>
          </cell>
        </row>
        <row r="53">
          <cell r="F53" t="str">
            <v>SKX</v>
          </cell>
        </row>
        <row r="54">
          <cell r="F54" t="str">
            <v>CCC</v>
          </cell>
        </row>
        <row r="55">
          <cell r="F55" t="str">
            <v>DGT</v>
          </cell>
        </row>
        <row r="56">
          <cell r="F56" t="str">
            <v>DTL</v>
          </cell>
        </row>
        <row r="57">
          <cell r="F57" t="str">
            <v>DNL</v>
          </cell>
        </row>
        <row r="58">
          <cell r="F58" t="str">
            <v>DBV</v>
          </cell>
        </row>
        <row r="59">
          <cell r="F59" t="str">
            <v>DVH</v>
          </cell>
        </row>
        <row r="60">
          <cell r="F60" t="str">
            <v>DYT</v>
          </cell>
        </row>
        <row r="61">
          <cell r="F61" t="str">
            <v>DGD</v>
          </cell>
        </row>
        <row r="62">
          <cell r="F62" t="str">
            <v>DTT</v>
          </cell>
        </row>
        <row r="63">
          <cell r="F63" t="str">
            <v>DKH</v>
          </cell>
        </row>
        <row r="64">
          <cell r="F64" t="str">
            <v>DXH</v>
          </cell>
        </row>
        <row r="65">
          <cell r="F65" t="str">
            <v>DCH</v>
          </cell>
        </row>
        <row r="66">
          <cell r="F66" t="str">
            <v>DDT</v>
          </cell>
        </row>
        <row r="67">
          <cell r="F67" t="str">
            <v>DRA</v>
          </cell>
        </row>
        <row r="68">
          <cell r="F68" t="str">
            <v>TTN</v>
          </cell>
        </row>
        <row r="69">
          <cell r="F69" t="str">
            <v>TON</v>
          </cell>
        </row>
        <row r="70">
          <cell r="F70" t="str">
            <v>TIN</v>
          </cell>
        </row>
        <row r="71">
          <cell r="F71" t="str">
            <v>NTD</v>
          </cell>
        </row>
        <row r="72">
          <cell r="F72" t="str">
            <v>SMN</v>
          </cell>
        </row>
        <row r="73">
          <cell r="F73" t="str">
            <v>SON</v>
          </cell>
        </row>
        <row r="74">
          <cell r="F74" t="str">
            <v>MNC</v>
          </cell>
        </row>
        <row r="75">
          <cell r="F75" t="str">
            <v>PNK</v>
          </cell>
        </row>
        <row r="76">
          <cell r="F76" t="str">
            <v>CSD</v>
          </cell>
        </row>
        <row r="77">
          <cell r="F77" t="str">
            <v>BCS</v>
          </cell>
        </row>
        <row r="78">
          <cell r="F78" t="str">
            <v>DCS</v>
          </cell>
        </row>
        <row r="79">
          <cell r="F79" t="str">
            <v>NCS</v>
          </cell>
        </row>
        <row r="80">
          <cell r="F80" t="str">
            <v>MVB</v>
          </cell>
        </row>
        <row r="81">
          <cell r="F81" t="str">
            <v>MVT</v>
          </cell>
        </row>
        <row r="82">
          <cell r="F82" t="str">
            <v>MVR</v>
          </cell>
        </row>
        <row r="83">
          <cell r="F83" t="str">
            <v>MVK</v>
          </cell>
        </row>
      </sheetData>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CDB8-0C8D-4531-A639-89F146D160A7}">
  <dimension ref="A1:AA23"/>
  <sheetViews>
    <sheetView showZeros="0" view="pageBreakPreview" topLeftCell="A2" zoomScale="85" zoomScaleNormal="85" zoomScaleSheetLayoutView="85" workbookViewId="0">
      <selection activeCell="E10" sqref="E10"/>
    </sheetView>
  </sheetViews>
  <sheetFormatPr defaultRowHeight="15.5"/>
  <cols>
    <col min="1" max="1" width="4.6640625" customWidth="1"/>
    <col min="2" max="2" width="11" customWidth="1"/>
    <col min="3" max="4" width="6.08203125" customWidth="1"/>
    <col min="5" max="7" width="6.08203125" style="3" customWidth="1"/>
    <col min="8" max="9" width="6.08203125" customWidth="1"/>
    <col min="10" max="12" width="6.08203125" style="3" customWidth="1"/>
    <col min="13" max="14" width="6.08203125" customWidth="1"/>
    <col min="15" max="17" width="6.08203125" style="3" customWidth="1"/>
    <col min="18" max="19" width="6.08203125" customWidth="1"/>
    <col min="20" max="22" width="6.08203125" style="3" customWidth="1"/>
    <col min="23" max="23" width="5.83203125" customWidth="1"/>
    <col min="24" max="24" width="6.08203125" customWidth="1"/>
    <col min="25" max="27" width="6.08203125" style="3" customWidth="1"/>
  </cols>
  <sheetData>
    <row r="1" spans="1:27" ht="29.25" customHeight="1">
      <c r="A1" s="121" t="s">
        <v>98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1:27" ht="24" customHeight="1">
      <c r="A2" s="122" t="s">
        <v>317</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row>
    <row r="3" spans="1:27" s="2" customFormat="1" ht="41" customHeight="1">
      <c r="A3" s="123" t="s">
        <v>17</v>
      </c>
      <c r="B3" s="123" t="s">
        <v>18</v>
      </c>
      <c r="C3" s="125" t="s">
        <v>89</v>
      </c>
      <c r="D3" s="126"/>
      <c r="E3" s="126"/>
      <c r="F3" s="126"/>
      <c r="G3" s="127"/>
      <c r="H3" s="125" t="s">
        <v>90</v>
      </c>
      <c r="I3" s="126"/>
      <c r="J3" s="126"/>
      <c r="K3" s="126"/>
      <c r="L3" s="127"/>
      <c r="M3" s="125" t="s">
        <v>91</v>
      </c>
      <c r="N3" s="126"/>
      <c r="O3" s="126"/>
      <c r="P3" s="126"/>
      <c r="Q3" s="127"/>
      <c r="R3" s="125" t="s">
        <v>92</v>
      </c>
      <c r="S3" s="126"/>
      <c r="T3" s="126"/>
      <c r="U3" s="126"/>
      <c r="V3" s="127"/>
      <c r="W3" s="125" t="s">
        <v>93</v>
      </c>
      <c r="X3" s="126"/>
      <c r="Y3" s="126"/>
      <c r="Z3" s="126"/>
      <c r="AA3" s="127"/>
    </row>
    <row r="4" spans="1:27" s="2" customFormat="1" ht="31.5" customHeight="1">
      <c r="A4" s="124"/>
      <c r="B4" s="124"/>
      <c r="C4" s="8">
        <v>2019</v>
      </c>
      <c r="D4" s="8">
        <v>2020</v>
      </c>
      <c r="E4" s="8">
        <v>2021</v>
      </c>
      <c r="F4" s="8">
        <v>2022</v>
      </c>
      <c r="G4" s="33">
        <v>2023</v>
      </c>
      <c r="H4" s="33">
        <v>2019</v>
      </c>
      <c r="I4" s="33">
        <v>2020</v>
      </c>
      <c r="J4" s="33">
        <v>2021</v>
      </c>
      <c r="K4" s="8">
        <v>2022</v>
      </c>
      <c r="L4" s="8">
        <v>2023</v>
      </c>
      <c r="M4" s="8">
        <v>2019</v>
      </c>
      <c r="N4" s="8">
        <v>2020</v>
      </c>
      <c r="O4" s="8">
        <v>2021</v>
      </c>
      <c r="P4" s="8">
        <v>2022</v>
      </c>
      <c r="Q4" s="8">
        <v>2023</v>
      </c>
      <c r="R4" s="8">
        <v>2019</v>
      </c>
      <c r="S4" s="8">
        <v>2020</v>
      </c>
      <c r="T4" s="8">
        <v>2021</v>
      </c>
      <c r="U4" s="8">
        <v>2022</v>
      </c>
      <c r="V4" s="8">
        <v>2023</v>
      </c>
      <c r="W4" s="8">
        <v>2019</v>
      </c>
      <c r="X4" s="8">
        <v>2020</v>
      </c>
      <c r="Y4" s="8">
        <v>2021</v>
      </c>
      <c r="Z4" s="8">
        <v>2022</v>
      </c>
      <c r="AA4" s="8">
        <v>2023</v>
      </c>
    </row>
    <row r="5" spans="1:27" ht="27.75" customHeight="1">
      <c r="A5" s="7">
        <v>1</v>
      </c>
      <c r="B5" s="7" t="s">
        <v>0</v>
      </c>
      <c r="C5" s="34">
        <v>500</v>
      </c>
      <c r="D5" s="35">
        <v>304</v>
      </c>
      <c r="E5" s="35">
        <v>264</v>
      </c>
      <c r="F5" s="36">
        <v>306</v>
      </c>
      <c r="G5" s="35">
        <v>82</v>
      </c>
      <c r="H5" s="34">
        <v>500</v>
      </c>
      <c r="I5" s="35">
        <v>304</v>
      </c>
      <c r="J5" s="35">
        <v>264</v>
      </c>
      <c r="K5" s="36">
        <v>306</v>
      </c>
      <c r="L5" s="35">
        <v>82</v>
      </c>
      <c r="M5" s="34">
        <v>495</v>
      </c>
      <c r="N5" s="35">
        <v>302</v>
      </c>
      <c r="O5" s="35">
        <f>J5-T5</f>
        <v>263</v>
      </c>
      <c r="P5" s="36">
        <f>K5-U5</f>
        <v>306</v>
      </c>
      <c r="Q5" s="35">
        <v>82</v>
      </c>
      <c r="R5" s="37">
        <v>5</v>
      </c>
      <c r="S5" s="16">
        <v>2</v>
      </c>
      <c r="T5" s="38">
        <v>1</v>
      </c>
      <c r="U5" s="39"/>
      <c r="V5" s="39"/>
      <c r="W5" s="51">
        <f>R5/H5*100</f>
        <v>1</v>
      </c>
      <c r="X5" s="51">
        <f t="shared" ref="X5:AA5" si="0">S5/I5*100</f>
        <v>0.6578947368421052</v>
      </c>
      <c r="Y5" s="51">
        <f t="shared" si="0"/>
        <v>0.37878787878787878</v>
      </c>
      <c r="Z5" s="51">
        <f t="shared" si="0"/>
        <v>0</v>
      </c>
      <c r="AA5" s="51">
        <f t="shared" si="0"/>
        <v>0</v>
      </c>
    </row>
    <row r="6" spans="1:27" ht="27.75" customHeight="1">
      <c r="A6" s="7">
        <v>2</v>
      </c>
      <c r="B6" s="7" t="s">
        <v>4</v>
      </c>
      <c r="C6" s="35">
        <v>195</v>
      </c>
      <c r="D6" s="35">
        <v>206</v>
      </c>
      <c r="E6" s="35">
        <v>122</v>
      </c>
      <c r="F6" s="36">
        <v>30</v>
      </c>
      <c r="G6" s="35">
        <v>10</v>
      </c>
      <c r="H6" s="35">
        <v>195</v>
      </c>
      <c r="I6" s="35">
        <v>206</v>
      </c>
      <c r="J6" s="35">
        <v>122</v>
      </c>
      <c r="K6" s="36">
        <v>30</v>
      </c>
      <c r="L6" s="35">
        <v>10</v>
      </c>
      <c r="M6" s="35">
        <v>194</v>
      </c>
      <c r="N6" s="35">
        <v>203</v>
      </c>
      <c r="O6" s="35">
        <f t="shared" ref="O6:O21" si="1">J6-T6</f>
        <v>122</v>
      </c>
      <c r="P6" s="36">
        <f t="shared" ref="P6:P21" si="2">K6-U6</f>
        <v>30</v>
      </c>
      <c r="Q6" s="35">
        <v>10</v>
      </c>
      <c r="R6" s="7">
        <v>1</v>
      </c>
      <c r="S6" s="16">
        <v>3</v>
      </c>
      <c r="T6" s="39">
        <v>0</v>
      </c>
      <c r="U6" s="39">
        <v>0</v>
      </c>
      <c r="V6" s="39">
        <v>0</v>
      </c>
      <c r="W6" s="51">
        <f t="shared" ref="W6:W21" si="3">R6/H6*100</f>
        <v>0.51282051282051277</v>
      </c>
      <c r="X6" s="51">
        <f t="shared" ref="X6:X21" si="4">S6/I6*100</f>
        <v>1.4563106796116505</v>
      </c>
      <c r="Y6" s="51">
        <f t="shared" ref="Y6:Y21" si="5">T6/J6*100</f>
        <v>0</v>
      </c>
      <c r="Z6" s="51">
        <f t="shared" ref="Z6:Z21" si="6">U6/K6*100</f>
        <v>0</v>
      </c>
      <c r="AA6" s="51">
        <f t="shared" ref="AA6:AA21" si="7">V6/L6*100</f>
        <v>0</v>
      </c>
    </row>
    <row r="7" spans="1:27" ht="27.75" customHeight="1">
      <c r="A7" s="7">
        <v>3</v>
      </c>
      <c r="B7" s="7" t="s">
        <v>1</v>
      </c>
      <c r="C7" s="35">
        <v>435</v>
      </c>
      <c r="D7" s="35">
        <v>398</v>
      </c>
      <c r="E7" s="35">
        <v>36</v>
      </c>
      <c r="F7" s="36">
        <v>3</v>
      </c>
      <c r="G7" s="35">
        <v>6</v>
      </c>
      <c r="H7" s="35">
        <v>435</v>
      </c>
      <c r="I7" s="35">
        <v>398</v>
      </c>
      <c r="J7" s="35">
        <v>36</v>
      </c>
      <c r="K7" s="36">
        <v>3</v>
      </c>
      <c r="L7" s="35">
        <v>6</v>
      </c>
      <c r="M7" s="35">
        <v>432</v>
      </c>
      <c r="N7" s="35">
        <v>395</v>
      </c>
      <c r="O7" s="35">
        <f t="shared" si="1"/>
        <v>35</v>
      </c>
      <c r="P7" s="36">
        <f t="shared" si="2"/>
        <v>3</v>
      </c>
      <c r="Q7" s="35">
        <v>6</v>
      </c>
      <c r="R7" s="7">
        <v>3</v>
      </c>
      <c r="S7" s="16">
        <v>3</v>
      </c>
      <c r="T7" s="38">
        <v>1</v>
      </c>
      <c r="U7" s="39">
        <v>0</v>
      </c>
      <c r="V7" s="39">
        <v>0</v>
      </c>
      <c r="W7" s="51">
        <f t="shared" si="3"/>
        <v>0.68965517241379315</v>
      </c>
      <c r="X7" s="51">
        <f t="shared" si="4"/>
        <v>0.75376884422110546</v>
      </c>
      <c r="Y7" s="51">
        <f t="shared" si="5"/>
        <v>2.7777777777777777</v>
      </c>
      <c r="Z7" s="51">
        <f t="shared" si="6"/>
        <v>0</v>
      </c>
      <c r="AA7" s="51">
        <f t="shared" si="7"/>
        <v>0</v>
      </c>
    </row>
    <row r="8" spans="1:27" ht="27.75" customHeight="1">
      <c r="A8" s="7">
        <v>4</v>
      </c>
      <c r="B8" s="7" t="s">
        <v>2</v>
      </c>
      <c r="C8" s="35">
        <v>61</v>
      </c>
      <c r="D8" s="35">
        <v>5</v>
      </c>
      <c r="E8" s="35">
        <v>60</v>
      </c>
      <c r="F8" s="36">
        <v>3</v>
      </c>
      <c r="G8" s="35">
        <v>5</v>
      </c>
      <c r="H8" s="35">
        <v>61</v>
      </c>
      <c r="I8" s="35">
        <v>5</v>
      </c>
      <c r="J8" s="35">
        <v>60</v>
      </c>
      <c r="K8" s="36">
        <v>3</v>
      </c>
      <c r="L8" s="35">
        <v>5</v>
      </c>
      <c r="M8" s="35">
        <v>61</v>
      </c>
      <c r="N8" s="35">
        <v>5</v>
      </c>
      <c r="O8" s="35">
        <f t="shared" si="1"/>
        <v>60</v>
      </c>
      <c r="P8" s="36">
        <f t="shared" si="2"/>
        <v>3</v>
      </c>
      <c r="Q8" s="35">
        <v>5</v>
      </c>
      <c r="R8" s="40">
        <v>0</v>
      </c>
      <c r="S8" s="41">
        <v>0</v>
      </c>
      <c r="T8" s="39">
        <v>0</v>
      </c>
      <c r="U8" s="39">
        <v>0</v>
      </c>
      <c r="V8" s="39">
        <v>0</v>
      </c>
      <c r="W8" s="51">
        <f t="shared" si="3"/>
        <v>0</v>
      </c>
      <c r="X8" s="51">
        <f t="shared" si="4"/>
        <v>0</v>
      </c>
      <c r="Y8" s="51">
        <f t="shared" si="5"/>
        <v>0</v>
      </c>
      <c r="Z8" s="51">
        <f t="shared" si="6"/>
        <v>0</v>
      </c>
      <c r="AA8" s="51">
        <f t="shared" si="7"/>
        <v>0</v>
      </c>
    </row>
    <row r="9" spans="1:27" ht="27.75" customHeight="1">
      <c r="A9" s="7">
        <v>5</v>
      </c>
      <c r="B9" s="7" t="s">
        <v>3</v>
      </c>
      <c r="C9" s="35">
        <v>31</v>
      </c>
      <c r="D9" s="35">
        <v>4</v>
      </c>
      <c r="E9" s="35">
        <v>2</v>
      </c>
      <c r="F9" s="36">
        <v>5</v>
      </c>
      <c r="G9" s="35">
        <v>6</v>
      </c>
      <c r="H9" s="35">
        <v>31</v>
      </c>
      <c r="I9" s="35">
        <v>4</v>
      </c>
      <c r="J9" s="35">
        <v>2</v>
      </c>
      <c r="K9" s="36">
        <v>5</v>
      </c>
      <c r="L9" s="35">
        <v>6</v>
      </c>
      <c r="M9" s="35">
        <v>31</v>
      </c>
      <c r="N9" s="35">
        <v>4</v>
      </c>
      <c r="O9" s="35">
        <f t="shared" si="1"/>
        <v>2</v>
      </c>
      <c r="P9" s="36">
        <f t="shared" si="2"/>
        <v>5</v>
      </c>
      <c r="Q9" s="35">
        <v>6</v>
      </c>
      <c r="R9" s="40">
        <v>0</v>
      </c>
      <c r="S9" s="41">
        <v>0</v>
      </c>
      <c r="T9" s="39">
        <v>0</v>
      </c>
      <c r="U9" s="39">
        <v>0</v>
      </c>
      <c r="V9" s="39">
        <v>0</v>
      </c>
      <c r="W9" s="51">
        <f t="shared" si="3"/>
        <v>0</v>
      </c>
      <c r="X9" s="51">
        <f t="shared" si="4"/>
        <v>0</v>
      </c>
      <c r="Y9" s="51">
        <f t="shared" si="5"/>
        <v>0</v>
      </c>
      <c r="Z9" s="51">
        <f t="shared" si="6"/>
        <v>0</v>
      </c>
      <c r="AA9" s="51">
        <f t="shared" si="7"/>
        <v>0</v>
      </c>
    </row>
    <row r="10" spans="1:27" ht="27.75" customHeight="1">
      <c r="A10" s="7">
        <v>6</v>
      </c>
      <c r="B10" s="7" t="s">
        <v>5</v>
      </c>
      <c r="C10" s="35">
        <v>18</v>
      </c>
      <c r="D10" s="35">
        <v>14</v>
      </c>
      <c r="E10" s="35">
        <v>2</v>
      </c>
      <c r="F10" s="36">
        <v>1</v>
      </c>
      <c r="G10" s="35">
        <v>5</v>
      </c>
      <c r="H10" s="35">
        <v>18</v>
      </c>
      <c r="I10" s="35">
        <v>14</v>
      </c>
      <c r="J10" s="35">
        <v>2</v>
      </c>
      <c r="K10" s="36">
        <v>1</v>
      </c>
      <c r="L10" s="35">
        <v>5</v>
      </c>
      <c r="M10" s="35">
        <v>18</v>
      </c>
      <c r="N10" s="35">
        <v>13</v>
      </c>
      <c r="O10" s="35">
        <f t="shared" si="1"/>
        <v>2</v>
      </c>
      <c r="P10" s="36">
        <f t="shared" si="2"/>
        <v>1</v>
      </c>
      <c r="Q10" s="35">
        <v>5</v>
      </c>
      <c r="R10" s="40">
        <v>0</v>
      </c>
      <c r="S10" s="16">
        <v>1</v>
      </c>
      <c r="T10" s="38">
        <v>0</v>
      </c>
      <c r="U10" s="39">
        <v>0</v>
      </c>
      <c r="V10" s="39">
        <v>0</v>
      </c>
      <c r="W10" s="51">
        <f t="shared" si="3"/>
        <v>0</v>
      </c>
      <c r="X10" s="51">
        <f t="shared" si="4"/>
        <v>7.1428571428571423</v>
      </c>
      <c r="Y10" s="51">
        <f t="shared" si="5"/>
        <v>0</v>
      </c>
      <c r="Z10" s="51">
        <f t="shared" si="6"/>
        <v>0</v>
      </c>
      <c r="AA10" s="51">
        <f t="shared" si="7"/>
        <v>0</v>
      </c>
    </row>
    <row r="11" spans="1:27" ht="27.75" customHeight="1">
      <c r="A11" s="7">
        <v>7</v>
      </c>
      <c r="B11" s="7" t="s">
        <v>6</v>
      </c>
      <c r="C11" s="35">
        <v>22</v>
      </c>
      <c r="D11" s="35">
        <v>58</v>
      </c>
      <c r="E11" s="35">
        <v>2</v>
      </c>
      <c r="F11" s="36">
        <v>2</v>
      </c>
      <c r="G11" s="35">
        <v>55</v>
      </c>
      <c r="H11" s="35">
        <v>22</v>
      </c>
      <c r="I11" s="35">
        <v>58</v>
      </c>
      <c r="J11" s="35">
        <v>2</v>
      </c>
      <c r="K11" s="36">
        <v>2</v>
      </c>
      <c r="L11" s="35">
        <v>55</v>
      </c>
      <c r="M11" s="35">
        <v>22</v>
      </c>
      <c r="N11" s="35">
        <v>58</v>
      </c>
      <c r="O11" s="35">
        <f t="shared" si="1"/>
        <v>2</v>
      </c>
      <c r="P11" s="36">
        <f t="shared" si="2"/>
        <v>2</v>
      </c>
      <c r="Q11" s="35">
        <v>55</v>
      </c>
      <c r="R11" s="40">
        <v>0</v>
      </c>
      <c r="S11" s="41">
        <v>0</v>
      </c>
      <c r="T11" s="39">
        <v>0</v>
      </c>
      <c r="U11" s="39">
        <v>0</v>
      </c>
      <c r="V11" s="39">
        <v>0</v>
      </c>
      <c r="W11" s="51">
        <f t="shared" si="3"/>
        <v>0</v>
      </c>
      <c r="X11" s="51">
        <f t="shared" si="4"/>
        <v>0</v>
      </c>
      <c r="Y11" s="51">
        <f t="shared" si="5"/>
        <v>0</v>
      </c>
      <c r="Z11" s="51">
        <f t="shared" si="6"/>
        <v>0</v>
      </c>
      <c r="AA11" s="51">
        <f t="shared" si="7"/>
        <v>0</v>
      </c>
    </row>
    <row r="12" spans="1:27" ht="27.75" customHeight="1">
      <c r="A12" s="7">
        <v>8</v>
      </c>
      <c r="B12" s="7" t="s">
        <v>7</v>
      </c>
      <c r="C12" s="35">
        <v>445</v>
      </c>
      <c r="D12" s="35">
        <v>85</v>
      </c>
      <c r="E12" s="35">
        <v>265</v>
      </c>
      <c r="F12" s="36">
        <v>198</v>
      </c>
      <c r="G12" s="35">
        <v>54</v>
      </c>
      <c r="H12" s="35">
        <v>445</v>
      </c>
      <c r="I12" s="35">
        <v>85</v>
      </c>
      <c r="J12" s="35">
        <v>265</v>
      </c>
      <c r="K12" s="36">
        <v>198</v>
      </c>
      <c r="L12" s="35">
        <v>54</v>
      </c>
      <c r="M12" s="35">
        <v>440</v>
      </c>
      <c r="N12" s="35">
        <v>82</v>
      </c>
      <c r="O12" s="35">
        <f t="shared" si="1"/>
        <v>265</v>
      </c>
      <c r="P12" s="36">
        <f t="shared" si="2"/>
        <v>196</v>
      </c>
      <c r="Q12" s="35">
        <v>54</v>
      </c>
      <c r="R12" s="7">
        <v>5</v>
      </c>
      <c r="S12" s="16">
        <v>3</v>
      </c>
      <c r="T12" s="39">
        <v>0</v>
      </c>
      <c r="U12" s="38">
        <v>2</v>
      </c>
      <c r="V12" s="39">
        <v>0</v>
      </c>
      <c r="W12" s="51">
        <f t="shared" si="3"/>
        <v>1.1235955056179776</v>
      </c>
      <c r="X12" s="51">
        <f t="shared" si="4"/>
        <v>3.5294117647058822</v>
      </c>
      <c r="Y12" s="51">
        <f t="shared" si="5"/>
        <v>0</v>
      </c>
      <c r="Z12" s="51">
        <f t="shared" si="6"/>
        <v>1.0101010101010102</v>
      </c>
      <c r="AA12" s="51">
        <f t="shared" si="7"/>
        <v>0</v>
      </c>
    </row>
    <row r="13" spans="1:27" ht="27.75" customHeight="1">
      <c r="A13" s="7">
        <v>9</v>
      </c>
      <c r="B13" s="7" t="s">
        <v>8</v>
      </c>
      <c r="C13" s="35">
        <v>44</v>
      </c>
      <c r="D13" s="35">
        <v>31</v>
      </c>
      <c r="E13" s="35">
        <v>3</v>
      </c>
      <c r="F13" s="36">
        <v>0</v>
      </c>
      <c r="G13" s="35">
        <v>4</v>
      </c>
      <c r="H13" s="35">
        <v>44</v>
      </c>
      <c r="I13" s="35">
        <v>31</v>
      </c>
      <c r="J13" s="35">
        <v>3</v>
      </c>
      <c r="K13" s="36">
        <v>0</v>
      </c>
      <c r="L13" s="35">
        <v>4</v>
      </c>
      <c r="M13" s="35">
        <v>44</v>
      </c>
      <c r="N13" s="35">
        <v>31</v>
      </c>
      <c r="O13" s="35"/>
      <c r="P13" s="36">
        <f t="shared" si="2"/>
        <v>0</v>
      </c>
      <c r="Q13" s="35">
        <v>4</v>
      </c>
      <c r="R13" s="40">
        <v>0</v>
      </c>
      <c r="S13" s="41">
        <v>0</v>
      </c>
      <c r="T13" s="39">
        <v>0</v>
      </c>
      <c r="U13" s="39">
        <v>0</v>
      </c>
      <c r="V13" s="39">
        <v>0</v>
      </c>
      <c r="W13" s="51">
        <f t="shared" si="3"/>
        <v>0</v>
      </c>
      <c r="X13" s="51">
        <f t="shared" si="4"/>
        <v>0</v>
      </c>
      <c r="Y13" s="51">
        <f>T13/J13*100</f>
        <v>0</v>
      </c>
      <c r="Z13" s="51"/>
      <c r="AA13" s="51">
        <f t="shared" si="7"/>
        <v>0</v>
      </c>
    </row>
    <row r="14" spans="1:27" ht="27.75" customHeight="1">
      <c r="A14" s="7">
        <v>10</v>
      </c>
      <c r="B14" s="7" t="s">
        <v>9</v>
      </c>
      <c r="C14" s="35">
        <v>145</v>
      </c>
      <c r="D14" s="35">
        <v>4</v>
      </c>
      <c r="E14" s="35">
        <v>70</v>
      </c>
      <c r="F14" s="36">
        <v>11</v>
      </c>
      <c r="G14" s="35">
        <v>1</v>
      </c>
      <c r="H14" s="35">
        <v>145</v>
      </c>
      <c r="I14" s="35">
        <v>4</v>
      </c>
      <c r="J14" s="35">
        <v>70</v>
      </c>
      <c r="K14" s="36">
        <v>11</v>
      </c>
      <c r="L14" s="35">
        <v>1</v>
      </c>
      <c r="M14" s="35">
        <v>145</v>
      </c>
      <c r="N14" s="35">
        <v>4</v>
      </c>
      <c r="O14" s="35">
        <f t="shared" si="1"/>
        <v>70</v>
      </c>
      <c r="P14" s="36">
        <f t="shared" si="2"/>
        <v>11</v>
      </c>
      <c r="Q14" s="35">
        <v>1</v>
      </c>
      <c r="R14" s="40">
        <v>0</v>
      </c>
      <c r="S14" s="41">
        <v>0</v>
      </c>
      <c r="T14" s="39">
        <v>0</v>
      </c>
      <c r="U14" s="39">
        <v>0</v>
      </c>
      <c r="V14" s="39">
        <v>0</v>
      </c>
      <c r="W14" s="51">
        <f t="shared" si="3"/>
        <v>0</v>
      </c>
      <c r="X14" s="51">
        <f t="shared" si="4"/>
        <v>0</v>
      </c>
      <c r="Y14" s="51">
        <f t="shared" si="5"/>
        <v>0</v>
      </c>
      <c r="Z14" s="51">
        <f t="shared" si="6"/>
        <v>0</v>
      </c>
      <c r="AA14" s="51">
        <f t="shared" si="7"/>
        <v>0</v>
      </c>
    </row>
    <row r="15" spans="1:27" ht="27.75" customHeight="1">
      <c r="A15" s="7">
        <v>11</v>
      </c>
      <c r="B15" s="7" t="s">
        <v>10</v>
      </c>
      <c r="C15" s="35">
        <v>41</v>
      </c>
      <c r="D15" s="35">
        <v>2</v>
      </c>
      <c r="E15" s="35">
        <v>4</v>
      </c>
      <c r="F15" s="36">
        <v>3</v>
      </c>
      <c r="G15" s="35">
        <v>12</v>
      </c>
      <c r="H15" s="35">
        <v>41</v>
      </c>
      <c r="I15" s="35">
        <v>2</v>
      </c>
      <c r="J15" s="35">
        <v>4</v>
      </c>
      <c r="K15" s="36">
        <v>3</v>
      </c>
      <c r="L15" s="35">
        <v>12</v>
      </c>
      <c r="M15" s="35">
        <v>41</v>
      </c>
      <c r="N15" s="35">
        <v>2</v>
      </c>
      <c r="O15" s="35">
        <f t="shared" si="1"/>
        <v>4</v>
      </c>
      <c r="P15" s="36">
        <f t="shared" si="2"/>
        <v>3</v>
      </c>
      <c r="Q15" s="35">
        <v>12</v>
      </c>
      <c r="R15" s="40">
        <v>0</v>
      </c>
      <c r="S15" s="41">
        <v>0</v>
      </c>
      <c r="T15" s="39">
        <v>0</v>
      </c>
      <c r="U15" s="39">
        <v>0</v>
      </c>
      <c r="V15" s="39">
        <v>0</v>
      </c>
      <c r="W15" s="51">
        <f t="shared" si="3"/>
        <v>0</v>
      </c>
      <c r="X15" s="51">
        <f t="shared" si="4"/>
        <v>0</v>
      </c>
      <c r="Y15" s="51">
        <f t="shared" si="5"/>
        <v>0</v>
      </c>
      <c r="Z15" s="51">
        <f t="shared" si="6"/>
        <v>0</v>
      </c>
      <c r="AA15" s="51">
        <f t="shared" si="7"/>
        <v>0</v>
      </c>
    </row>
    <row r="16" spans="1:27" ht="27.75" customHeight="1">
      <c r="A16" s="7">
        <v>12</v>
      </c>
      <c r="B16" s="7" t="s">
        <v>11</v>
      </c>
      <c r="C16" s="35">
        <v>20</v>
      </c>
      <c r="D16" s="35">
        <v>5</v>
      </c>
      <c r="E16" s="35">
        <v>0</v>
      </c>
      <c r="F16" s="36">
        <v>1</v>
      </c>
      <c r="G16" s="35">
        <v>1</v>
      </c>
      <c r="H16" s="35">
        <v>20</v>
      </c>
      <c r="I16" s="35">
        <v>5</v>
      </c>
      <c r="J16" s="35">
        <v>0</v>
      </c>
      <c r="K16" s="36">
        <v>1</v>
      </c>
      <c r="L16" s="35">
        <v>1</v>
      </c>
      <c r="M16" s="35">
        <v>20</v>
      </c>
      <c r="N16" s="35">
        <v>5</v>
      </c>
      <c r="O16" s="35"/>
      <c r="P16" s="36">
        <f t="shared" si="2"/>
        <v>1</v>
      </c>
      <c r="Q16" s="35">
        <v>1</v>
      </c>
      <c r="R16" s="40">
        <v>0</v>
      </c>
      <c r="S16" s="41">
        <v>0</v>
      </c>
      <c r="T16" s="39">
        <v>0</v>
      </c>
      <c r="U16" s="39">
        <v>0</v>
      </c>
      <c r="V16" s="39">
        <v>0</v>
      </c>
      <c r="W16" s="51">
        <f t="shared" si="3"/>
        <v>0</v>
      </c>
      <c r="X16" s="51">
        <f t="shared" si="4"/>
        <v>0</v>
      </c>
      <c r="Y16" s="51"/>
      <c r="Z16" s="51">
        <f t="shared" si="6"/>
        <v>0</v>
      </c>
      <c r="AA16" s="51">
        <f t="shared" si="7"/>
        <v>0</v>
      </c>
    </row>
    <row r="17" spans="1:27" ht="27.75" customHeight="1">
      <c r="A17" s="7">
        <v>13</v>
      </c>
      <c r="B17" s="7" t="s">
        <v>12</v>
      </c>
      <c r="C17" s="35">
        <v>21</v>
      </c>
      <c r="D17" s="35">
        <v>27</v>
      </c>
      <c r="E17" s="35">
        <v>41</v>
      </c>
      <c r="F17" s="36">
        <v>145</v>
      </c>
      <c r="G17" s="35">
        <v>13</v>
      </c>
      <c r="H17" s="35">
        <v>21</v>
      </c>
      <c r="I17" s="35">
        <v>27</v>
      </c>
      <c r="J17" s="35">
        <v>41</v>
      </c>
      <c r="K17" s="36">
        <v>145</v>
      </c>
      <c r="L17" s="35">
        <v>13</v>
      </c>
      <c r="M17" s="35">
        <v>21</v>
      </c>
      <c r="N17" s="35">
        <v>26</v>
      </c>
      <c r="O17" s="35">
        <f t="shared" si="1"/>
        <v>40</v>
      </c>
      <c r="P17" s="36">
        <f t="shared" si="2"/>
        <v>144</v>
      </c>
      <c r="Q17" s="35">
        <v>13</v>
      </c>
      <c r="R17" s="40">
        <v>0</v>
      </c>
      <c r="S17" s="16">
        <v>1</v>
      </c>
      <c r="T17" s="38">
        <v>1</v>
      </c>
      <c r="U17" s="38">
        <v>1</v>
      </c>
      <c r="V17" s="39">
        <v>0</v>
      </c>
      <c r="W17" s="51">
        <f t="shared" si="3"/>
        <v>0</v>
      </c>
      <c r="X17" s="51">
        <f t="shared" si="4"/>
        <v>3.7037037037037033</v>
      </c>
      <c r="Y17" s="51">
        <f t="shared" si="5"/>
        <v>2.4390243902439024</v>
      </c>
      <c r="Z17" s="51">
        <f t="shared" si="6"/>
        <v>0.68965517241379315</v>
      </c>
      <c r="AA17" s="51">
        <f t="shared" si="7"/>
        <v>0</v>
      </c>
    </row>
    <row r="18" spans="1:27" ht="27.75" customHeight="1">
      <c r="A18" s="7">
        <v>14</v>
      </c>
      <c r="B18" s="7" t="s">
        <v>13</v>
      </c>
      <c r="C18" s="35">
        <v>40</v>
      </c>
      <c r="D18" s="35">
        <v>5</v>
      </c>
      <c r="E18" s="35">
        <v>2</v>
      </c>
      <c r="F18" s="36">
        <v>2</v>
      </c>
      <c r="G18" s="35">
        <v>1</v>
      </c>
      <c r="H18" s="35">
        <v>40</v>
      </c>
      <c r="I18" s="35">
        <v>5</v>
      </c>
      <c r="J18" s="35">
        <v>2</v>
      </c>
      <c r="K18" s="36">
        <v>2</v>
      </c>
      <c r="L18" s="35">
        <v>1</v>
      </c>
      <c r="M18" s="35">
        <v>40</v>
      </c>
      <c r="N18" s="35">
        <v>5</v>
      </c>
      <c r="O18" s="35">
        <f t="shared" si="1"/>
        <v>2</v>
      </c>
      <c r="P18" s="36">
        <f t="shared" si="2"/>
        <v>2</v>
      </c>
      <c r="Q18" s="35">
        <v>1</v>
      </c>
      <c r="R18" s="40">
        <v>0</v>
      </c>
      <c r="S18" s="41">
        <v>0</v>
      </c>
      <c r="T18" s="39">
        <v>0</v>
      </c>
      <c r="U18" s="39">
        <v>0</v>
      </c>
      <c r="V18" s="39">
        <v>0</v>
      </c>
      <c r="W18" s="51">
        <f t="shared" si="3"/>
        <v>0</v>
      </c>
      <c r="X18" s="51">
        <f t="shared" si="4"/>
        <v>0</v>
      </c>
      <c r="Y18" s="51">
        <f t="shared" si="5"/>
        <v>0</v>
      </c>
      <c r="Z18" s="51">
        <f t="shared" si="6"/>
        <v>0</v>
      </c>
      <c r="AA18" s="51">
        <f t="shared" si="7"/>
        <v>0</v>
      </c>
    </row>
    <row r="19" spans="1:27" ht="27.75" customHeight="1">
      <c r="A19" s="7">
        <v>15</v>
      </c>
      <c r="B19" s="7" t="s">
        <v>14</v>
      </c>
      <c r="C19" s="35">
        <v>24</v>
      </c>
      <c r="D19" s="35">
        <v>5</v>
      </c>
      <c r="E19" s="35">
        <v>6</v>
      </c>
      <c r="F19" s="36">
        <v>0</v>
      </c>
      <c r="G19" s="35">
        <v>0</v>
      </c>
      <c r="H19" s="35">
        <v>24</v>
      </c>
      <c r="I19" s="35">
        <v>5</v>
      </c>
      <c r="J19" s="35">
        <v>6</v>
      </c>
      <c r="K19" s="36">
        <v>0</v>
      </c>
      <c r="L19" s="35">
        <v>0</v>
      </c>
      <c r="M19" s="35">
        <v>24</v>
      </c>
      <c r="N19" s="35">
        <v>5</v>
      </c>
      <c r="O19" s="35">
        <f t="shared" si="1"/>
        <v>6</v>
      </c>
      <c r="P19" s="36">
        <f t="shared" si="2"/>
        <v>0</v>
      </c>
      <c r="Q19" s="35">
        <v>0</v>
      </c>
      <c r="R19" s="40">
        <v>0</v>
      </c>
      <c r="S19" s="40">
        <v>0</v>
      </c>
      <c r="T19" s="41">
        <v>0</v>
      </c>
      <c r="U19" s="39">
        <v>0</v>
      </c>
      <c r="V19" s="39">
        <v>0</v>
      </c>
      <c r="W19" s="51">
        <f t="shared" si="3"/>
        <v>0</v>
      </c>
      <c r="X19" s="51">
        <f t="shared" si="4"/>
        <v>0</v>
      </c>
      <c r="Y19" s="51">
        <f t="shared" si="5"/>
        <v>0</v>
      </c>
      <c r="Z19" s="51"/>
      <c r="AA19" s="51"/>
    </row>
    <row r="20" spans="1:27" ht="27.75" customHeight="1">
      <c r="A20" s="7">
        <v>16</v>
      </c>
      <c r="B20" s="7" t="s">
        <v>15</v>
      </c>
      <c r="C20" s="42">
        <v>41</v>
      </c>
      <c r="D20" s="43">
        <v>15</v>
      </c>
      <c r="E20" s="43">
        <v>7</v>
      </c>
      <c r="F20" s="17">
        <v>14</v>
      </c>
      <c r="G20" s="43">
        <v>3</v>
      </c>
      <c r="H20" s="42">
        <v>41</v>
      </c>
      <c r="I20" s="43">
        <v>15</v>
      </c>
      <c r="J20" s="43">
        <v>7</v>
      </c>
      <c r="K20" s="17">
        <v>14</v>
      </c>
      <c r="L20" s="35">
        <v>3</v>
      </c>
      <c r="M20" s="34">
        <v>41</v>
      </c>
      <c r="N20" s="35">
        <v>15</v>
      </c>
      <c r="O20" s="35">
        <f t="shared" si="1"/>
        <v>7</v>
      </c>
      <c r="P20" s="36">
        <f t="shared" si="2"/>
        <v>14</v>
      </c>
      <c r="Q20" s="35">
        <v>3</v>
      </c>
      <c r="R20" s="40">
        <v>0</v>
      </c>
      <c r="S20" s="41">
        <v>0</v>
      </c>
      <c r="T20" s="39">
        <v>0</v>
      </c>
      <c r="U20" s="39">
        <v>0</v>
      </c>
      <c r="V20" s="39">
        <v>0</v>
      </c>
      <c r="W20" s="51">
        <f t="shared" si="3"/>
        <v>0</v>
      </c>
      <c r="X20" s="51">
        <f t="shared" si="4"/>
        <v>0</v>
      </c>
      <c r="Y20" s="51">
        <f t="shared" si="5"/>
        <v>0</v>
      </c>
      <c r="Z20" s="51">
        <f t="shared" si="6"/>
        <v>0</v>
      </c>
      <c r="AA20" s="51">
        <f t="shared" si="7"/>
        <v>0</v>
      </c>
    </row>
    <row r="21" spans="1:27" ht="27.75" customHeight="1">
      <c r="A21" s="7">
        <v>17</v>
      </c>
      <c r="B21" s="7" t="s">
        <v>16</v>
      </c>
      <c r="C21" s="43">
        <v>55</v>
      </c>
      <c r="D21" s="43">
        <v>141</v>
      </c>
      <c r="E21" s="43">
        <v>63</v>
      </c>
      <c r="F21" s="17">
        <v>218</v>
      </c>
      <c r="G21" s="43">
        <v>9</v>
      </c>
      <c r="H21" s="43">
        <v>55</v>
      </c>
      <c r="I21" s="43">
        <v>141</v>
      </c>
      <c r="J21" s="43">
        <v>63</v>
      </c>
      <c r="K21" s="17">
        <v>218</v>
      </c>
      <c r="L21" s="35">
        <v>9</v>
      </c>
      <c r="M21" s="35">
        <v>55</v>
      </c>
      <c r="N21" s="35">
        <v>141</v>
      </c>
      <c r="O21" s="35">
        <f t="shared" si="1"/>
        <v>63</v>
      </c>
      <c r="P21" s="36">
        <f t="shared" si="2"/>
        <v>213</v>
      </c>
      <c r="Q21" s="35">
        <v>9</v>
      </c>
      <c r="R21" s="40">
        <v>0</v>
      </c>
      <c r="S21" s="41">
        <v>0</v>
      </c>
      <c r="T21" s="39">
        <v>0</v>
      </c>
      <c r="U21" s="38">
        <v>5</v>
      </c>
      <c r="V21" s="39">
        <v>0</v>
      </c>
      <c r="W21" s="51">
        <f t="shared" si="3"/>
        <v>0</v>
      </c>
      <c r="X21" s="51">
        <f t="shared" si="4"/>
        <v>0</v>
      </c>
      <c r="Y21" s="51">
        <f t="shared" si="5"/>
        <v>0</v>
      </c>
      <c r="Z21" s="51">
        <f t="shared" si="6"/>
        <v>2.2935779816513762</v>
      </c>
      <c r="AA21" s="51">
        <f t="shared" si="7"/>
        <v>0</v>
      </c>
    </row>
    <row r="22" spans="1:27" s="6" customFormat="1" ht="29.25" customHeight="1">
      <c r="A22" s="119" t="s">
        <v>19</v>
      </c>
      <c r="B22" s="120"/>
      <c r="C22" s="44">
        <f t="shared" ref="C22:Q22" si="8">SUM(C5:C21)</f>
        <v>2138</v>
      </c>
      <c r="D22" s="44">
        <f t="shared" si="8"/>
        <v>1309</v>
      </c>
      <c r="E22" s="44">
        <f>SUM(E5:E21)</f>
        <v>949</v>
      </c>
      <c r="F22" s="44">
        <f t="shared" si="8"/>
        <v>942</v>
      </c>
      <c r="G22" s="45">
        <f t="shared" si="8"/>
        <v>267</v>
      </c>
      <c r="H22" s="45">
        <f t="shared" si="8"/>
        <v>2138</v>
      </c>
      <c r="I22" s="45">
        <f t="shared" si="8"/>
        <v>1309</v>
      </c>
      <c r="J22" s="45">
        <f>SUM(J5:J21)</f>
        <v>949</v>
      </c>
      <c r="K22" s="44">
        <f t="shared" si="8"/>
        <v>942</v>
      </c>
      <c r="L22" s="46">
        <f t="shared" si="8"/>
        <v>267</v>
      </c>
      <c r="M22" s="47">
        <f t="shared" si="8"/>
        <v>2124</v>
      </c>
      <c r="N22" s="47">
        <f t="shared" si="8"/>
        <v>1296</v>
      </c>
      <c r="O22" s="47">
        <f t="shared" si="8"/>
        <v>943</v>
      </c>
      <c r="P22" s="47">
        <f t="shared" si="8"/>
        <v>934</v>
      </c>
      <c r="Q22" s="46">
        <f t="shared" si="8"/>
        <v>267</v>
      </c>
      <c r="R22" s="44">
        <f>SUM(R5:R21)</f>
        <v>14</v>
      </c>
      <c r="S22" s="44">
        <f>SUM(S5:S21)</f>
        <v>13</v>
      </c>
      <c r="T22" s="44">
        <f>SUM(T5:T21)</f>
        <v>3</v>
      </c>
      <c r="U22" s="44">
        <f>SUM(U12:U21)</f>
        <v>8</v>
      </c>
      <c r="V22" s="48">
        <v>0</v>
      </c>
      <c r="W22" s="49" t="s">
        <v>95</v>
      </c>
      <c r="X22" s="50">
        <v>0.99</v>
      </c>
      <c r="Y22" s="49" t="s">
        <v>96</v>
      </c>
      <c r="Z22" s="49" t="s">
        <v>97</v>
      </c>
      <c r="AA22" s="49" t="s">
        <v>94</v>
      </c>
    </row>
    <row r="23" spans="1:27">
      <c r="G23" s="52">
        <f>SUM(C22:G22)</f>
        <v>5605</v>
      </c>
    </row>
  </sheetData>
  <mergeCells count="10">
    <mergeCell ref="A22:B22"/>
    <mergeCell ref="A1:AA1"/>
    <mergeCell ref="A2:AA2"/>
    <mergeCell ref="A3:A4"/>
    <mergeCell ref="B3:B4"/>
    <mergeCell ref="C3:G3"/>
    <mergeCell ref="H3:L3"/>
    <mergeCell ref="M3:Q3"/>
    <mergeCell ref="R3:V3"/>
    <mergeCell ref="W3:AA3"/>
  </mergeCells>
  <pageMargins left="0.70866141732283505" right="0.70866141732283505" top="0.74803149606299202" bottom="0.74803149606299202" header="0.31496062992126" footer="0.31496062992126"/>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A44"/>
  <sheetViews>
    <sheetView view="pageBreakPreview" topLeftCell="A3" zoomScale="85" zoomScaleNormal="85" zoomScaleSheetLayoutView="85" workbookViewId="0">
      <selection activeCell="A3" sqref="A3:W3"/>
    </sheetView>
  </sheetViews>
  <sheetFormatPr defaultRowHeight="15.5"/>
  <cols>
    <col min="1" max="1" width="5.75" customWidth="1"/>
    <col min="2" max="2" width="35.83203125" customWidth="1"/>
    <col min="3" max="3" width="8" customWidth="1"/>
    <col min="4" max="5" width="7" customWidth="1"/>
    <col min="6" max="8" width="7" style="3" customWidth="1"/>
    <col min="9" max="9" width="7.6640625" customWidth="1"/>
    <col min="10" max="10" width="9.83203125" customWidth="1"/>
    <col min="11" max="11" width="9.83203125" style="3" customWidth="1"/>
    <col min="12" max="13" width="8.58203125" style="3" customWidth="1"/>
    <col min="14" max="15" width="7.33203125" customWidth="1"/>
    <col min="16" max="18" width="7.33203125" style="3" customWidth="1"/>
    <col min="19" max="20" width="7.33203125" customWidth="1"/>
    <col min="21" max="23" width="7.33203125" style="3" customWidth="1"/>
    <col min="24" max="24" width="5.75" customWidth="1"/>
    <col min="25" max="25" width="35.83203125" customWidth="1"/>
    <col min="26" max="26" width="8" customWidth="1"/>
    <col min="27" max="28" width="7" customWidth="1"/>
    <col min="29" max="31" width="7" style="3" customWidth="1"/>
    <col min="32" max="32" width="7.33203125" customWidth="1"/>
    <col min="33" max="33" width="9.83203125" customWidth="1"/>
    <col min="34" max="34" width="9.83203125" style="3" customWidth="1"/>
    <col min="35" max="35" width="8.58203125" style="3" customWidth="1"/>
    <col min="36" max="36" width="8.25" style="3" customWidth="1"/>
    <col min="37" max="38" width="7.33203125" customWidth="1"/>
    <col min="39" max="41" width="7.33203125" style="3" customWidth="1"/>
    <col min="42" max="43" width="7.33203125" customWidth="1"/>
    <col min="44" max="46" width="7.33203125" style="3" customWidth="1"/>
    <col min="47" max="47" width="5.75" customWidth="1"/>
    <col min="48" max="48" width="35.83203125" customWidth="1"/>
    <col min="49" max="49" width="8" customWidth="1"/>
    <col min="50" max="51" width="7" customWidth="1"/>
    <col min="52" max="54" width="7" style="3" customWidth="1"/>
    <col min="55" max="55" width="7.33203125" customWidth="1"/>
    <col min="56" max="56" width="9.83203125" customWidth="1"/>
    <col min="57" max="57" width="9.83203125" style="3" customWidth="1"/>
    <col min="58" max="58" width="8.58203125" style="3" customWidth="1"/>
    <col min="59" max="59" width="8.25" style="3" customWidth="1"/>
    <col min="60" max="61" width="7.33203125" customWidth="1"/>
    <col min="62" max="64" width="7.33203125" style="3" customWidth="1"/>
    <col min="65" max="66" width="7.33203125" customWidth="1"/>
    <col min="67" max="69" width="7.33203125" style="3" customWidth="1"/>
    <col min="70" max="70" width="5.75" customWidth="1"/>
    <col min="71" max="71" width="35.83203125" customWidth="1"/>
    <col min="72" max="72" width="8" customWidth="1"/>
    <col min="73" max="74" width="7" customWidth="1"/>
    <col min="75" max="77" width="7" style="3" customWidth="1"/>
    <col min="78" max="78" width="7.33203125" customWidth="1"/>
    <col min="79" max="79" width="9.83203125" customWidth="1"/>
    <col min="80" max="80" width="9.83203125" style="3" customWidth="1"/>
    <col min="81" max="81" width="8.58203125" style="3" customWidth="1"/>
    <col min="82" max="82" width="8.25" style="3" customWidth="1"/>
    <col min="83" max="84" width="7.33203125" customWidth="1"/>
    <col min="85" max="87" width="7.33203125" style="3" customWidth="1"/>
    <col min="88" max="89" width="7.33203125" customWidth="1"/>
    <col min="90" max="92" width="7.33203125" style="3" customWidth="1"/>
    <col min="93" max="93" width="5.75" customWidth="1"/>
    <col min="94" max="94" width="35.83203125" customWidth="1"/>
    <col min="95" max="95" width="8" customWidth="1"/>
    <col min="96" max="97" width="7" customWidth="1"/>
    <col min="98" max="100" width="7" style="3" customWidth="1"/>
    <col min="101" max="101" width="7.33203125" customWidth="1"/>
    <col min="102" max="102" width="9.83203125" customWidth="1"/>
    <col min="103" max="103" width="9.83203125" style="3" customWidth="1"/>
    <col min="104" max="104" width="8.58203125" style="3" customWidth="1"/>
    <col min="105" max="105" width="8.25" style="3" customWidth="1"/>
    <col min="106" max="107" width="7.33203125" customWidth="1"/>
    <col min="108" max="110" width="7.33203125" style="3" customWidth="1"/>
    <col min="111" max="112" width="7.33203125" customWidth="1"/>
    <col min="113" max="115" width="7.33203125" style="3" customWidth="1"/>
    <col min="116" max="116" width="5.75" customWidth="1"/>
    <col min="117" max="117" width="35.83203125" customWidth="1"/>
    <col min="118" max="118" width="8" customWidth="1"/>
    <col min="119" max="120" width="7" customWidth="1"/>
    <col min="121" max="123" width="7" style="3" customWidth="1"/>
    <col min="124" max="124" width="7.33203125" customWidth="1"/>
    <col min="125" max="125" width="9.83203125" customWidth="1"/>
    <col min="126" max="126" width="9.83203125" style="3" customWidth="1"/>
    <col min="127" max="127" width="8.58203125" style="3" customWidth="1"/>
    <col min="128" max="128" width="8.25" style="3" customWidth="1"/>
    <col min="129" max="130" width="7.33203125" customWidth="1"/>
    <col min="131" max="133" width="7.33203125" style="3" customWidth="1"/>
    <col min="134" max="135" width="7.33203125" customWidth="1"/>
    <col min="136" max="138" width="7.33203125" style="3" customWidth="1"/>
    <col min="139" max="139" width="5.75" customWidth="1"/>
    <col min="140" max="140" width="35.83203125" customWidth="1"/>
    <col min="141" max="141" width="8" customWidth="1"/>
    <col min="142" max="143" width="7" customWidth="1"/>
    <col min="144" max="146" width="7" style="3" customWidth="1"/>
    <col min="147" max="147" width="7.33203125" customWidth="1"/>
    <col min="148" max="148" width="9.83203125" customWidth="1"/>
    <col min="149" max="149" width="9.83203125" style="3" customWidth="1"/>
    <col min="150" max="150" width="8.58203125" style="3" customWidth="1"/>
    <col min="151" max="151" width="8.25" style="3" customWidth="1"/>
    <col min="152" max="153" width="7.33203125" customWidth="1"/>
    <col min="154" max="156" width="7.33203125" style="3" customWidth="1"/>
    <col min="157" max="158" width="7.33203125" customWidth="1"/>
    <col min="159" max="161" width="7.33203125" style="3" customWidth="1"/>
    <col min="162" max="162" width="5.75" customWidth="1"/>
    <col min="163" max="163" width="35.83203125" customWidth="1"/>
    <col min="164" max="164" width="8" customWidth="1"/>
    <col min="165" max="166" width="7" customWidth="1"/>
    <col min="167" max="169" width="7" style="3" customWidth="1"/>
    <col min="170" max="170" width="7.33203125" customWidth="1"/>
    <col min="171" max="171" width="9.83203125" customWidth="1"/>
    <col min="172" max="172" width="9.83203125" style="3" customWidth="1"/>
    <col min="173" max="173" width="8.58203125" style="3" customWidth="1"/>
    <col min="174" max="174" width="8.25" style="3" customWidth="1"/>
    <col min="175" max="176" width="7.33203125" customWidth="1"/>
    <col min="177" max="179" width="7.33203125" style="3" customWidth="1"/>
    <col min="180" max="181" width="7.33203125" customWidth="1"/>
    <col min="182" max="184" width="7.33203125" style="3" customWidth="1"/>
    <col min="185" max="185" width="5.75" customWidth="1"/>
    <col min="186" max="186" width="35.83203125" customWidth="1"/>
    <col min="187" max="187" width="8" customWidth="1"/>
    <col min="188" max="189" width="7" customWidth="1"/>
    <col min="190" max="192" width="7" style="3" customWidth="1"/>
    <col min="193" max="193" width="7.33203125" customWidth="1"/>
    <col min="194" max="194" width="9.83203125" customWidth="1"/>
    <col min="195" max="195" width="9.83203125" style="3" customWidth="1"/>
    <col min="196" max="196" width="8.58203125" style="3" customWidth="1"/>
    <col min="197" max="197" width="8.25" style="3" customWidth="1"/>
    <col min="198" max="199" width="7.33203125" customWidth="1"/>
    <col min="200" max="202" width="7.33203125" style="3" customWidth="1"/>
    <col min="203" max="204" width="7.33203125" customWidth="1"/>
    <col min="205" max="207" width="7.33203125" style="3" customWidth="1"/>
    <col min="208" max="208" width="5.75" customWidth="1"/>
    <col min="209" max="209" width="35.83203125" customWidth="1"/>
    <col min="210" max="210" width="8" customWidth="1"/>
    <col min="211" max="212" width="7" customWidth="1"/>
    <col min="213" max="215" width="7" style="3" customWidth="1"/>
    <col min="216" max="216" width="7.33203125" customWidth="1"/>
    <col min="217" max="217" width="9.83203125" customWidth="1"/>
    <col min="218" max="218" width="9.83203125" style="3" customWidth="1"/>
    <col min="219" max="219" width="8.58203125" style="3" customWidth="1"/>
    <col min="220" max="220" width="8.25" style="3" customWidth="1"/>
    <col min="221" max="222" width="7.33203125" customWidth="1"/>
    <col min="223" max="225" width="7.33203125" style="3" customWidth="1"/>
    <col min="226" max="227" width="7.33203125" customWidth="1"/>
    <col min="228" max="230" width="7.33203125" style="3" customWidth="1"/>
    <col min="231" max="231" width="5.75" customWidth="1"/>
    <col min="232" max="232" width="35.83203125" customWidth="1"/>
    <col min="233" max="233" width="8" customWidth="1"/>
    <col min="234" max="235" width="7" customWidth="1"/>
    <col min="236" max="238" width="7" style="3" customWidth="1"/>
    <col min="239" max="239" width="7.33203125" customWidth="1"/>
    <col min="240" max="240" width="9.83203125" customWidth="1"/>
    <col min="241" max="241" width="9.83203125" style="3" customWidth="1"/>
    <col min="242" max="242" width="8.58203125" style="3" customWidth="1"/>
    <col min="243" max="243" width="8.25" style="3" customWidth="1"/>
    <col min="244" max="245" width="7.33203125" customWidth="1"/>
    <col min="246" max="248" width="7.33203125" style="3" customWidth="1"/>
    <col min="249" max="250" width="7.33203125" customWidth="1"/>
    <col min="251" max="253" width="7.33203125" style="3" customWidth="1"/>
    <col min="254" max="254" width="5.75" customWidth="1"/>
    <col min="255" max="255" width="35.83203125" customWidth="1"/>
    <col min="256" max="256" width="8" customWidth="1"/>
    <col min="257" max="258" width="7" customWidth="1"/>
    <col min="259" max="261" width="7" style="3" customWidth="1"/>
    <col min="262" max="262" width="7.33203125" customWidth="1"/>
    <col min="263" max="263" width="9.83203125" customWidth="1"/>
    <col min="264" max="264" width="9.83203125" style="3" customWidth="1"/>
    <col min="265" max="265" width="8.58203125" style="3" customWidth="1"/>
    <col min="266" max="266" width="8.25" style="3" customWidth="1"/>
    <col min="267" max="268" width="7.33203125" customWidth="1"/>
    <col min="269" max="271" width="7.33203125" style="3" customWidth="1"/>
    <col min="272" max="273" width="7.33203125" customWidth="1"/>
    <col min="274" max="276" width="7.33203125" style="3" customWidth="1"/>
    <col min="277" max="277" width="5.75" customWidth="1"/>
    <col min="278" max="278" width="35.83203125" customWidth="1"/>
    <col min="279" max="279" width="8" customWidth="1"/>
    <col min="280" max="281" width="7" customWidth="1"/>
    <col min="282" max="284" width="7" style="3" customWidth="1"/>
    <col min="285" max="285" width="7.33203125" customWidth="1"/>
    <col min="286" max="286" width="9.83203125" customWidth="1"/>
    <col min="287" max="287" width="9.83203125" style="3" customWidth="1"/>
    <col min="288" max="288" width="8.58203125" style="3" customWidth="1"/>
    <col min="289" max="289" width="8.25" style="3" customWidth="1"/>
    <col min="290" max="291" width="7.33203125" customWidth="1"/>
    <col min="292" max="294" width="7.33203125" style="3" customWidth="1"/>
    <col min="295" max="296" width="7.33203125" customWidth="1"/>
    <col min="297" max="299" width="7.33203125" style="3" customWidth="1"/>
    <col min="300" max="300" width="5.75" customWidth="1"/>
    <col min="301" max="301" width="35.83203125" customWidth="1"/>
    <col min="302" max="302" width="8" customWidth="1"/>
    <col min="303" max="304" width="7" customWidth="1"/>
    <col min="305" max="307" width="7" style="3" customWidth="1"/>
    <col min="308" max="308" width="7.33203125" customWidth="1"/>
    <col min="309" max="309" width="9.83203125" customWidth="1"/>
    <col min="310" max="310" width="9.83203125" style="3" customWidth="1"/>
    <col min="311" max="311" width="8.58203125" style="3" customWidth="1"/>
    <col min="312" max="312" width="8.25" style="3" customWidth="1"/>
    <col min="313" max="314" width="7.33203125" customWidth="1"/>
    <col min="315" max="317" width="7.33203125" style="3" customWidth="1"/>
    <col min="318" max="319" width="7.33203125" customWidth="1"/>
    <col min="320" max="322" width="7.33203125" style="3" customWidth="1"/>
    <col min="323" max="323" width="5.75" customWidth="1"/>
    <col min="324" max="324" width="35.83203125" customWidth="1"/>
    <col min="325" max="325" width="8" customWidth="1"/>
    <col min="326" max="327" width="7" customWidth="1"/>
    <col min="328" max="330" width="7" style="3" customWidth="1"/>
    <col min="331" max="331" width="7.33203125" customWidth="1"/>
    <col min="332" max="332" width="9.83203125" customWidth="1"/>
    <col min="333" max="333" width="9.83203125" style="3" customWidth="1"/>
    <col min="334" max="334" width="8.58203125" style="3" customWidth="1"/>
    <col min="335" max="335" width="8.25" style="3" customWidth="1"/>
    <col min="336" max="337" width="7.33203125" customWidth="1"/>
    <col min="338" max="340" width="7.33203125" style="3" customWidth="1"/>
    <col min="341" max="342" width="7.33203125" customWidth="1"/>
    <col min="343" max="345" width="7.33203125" style="3" customWidth="1"/>
    <col min="346" max="346" width="5.75" customWidth="1"/>
    <col min="347" max="347" width="35.83203125" customWidth="1"/>
    <col min="348" max="348" width="8" customWidth="1"/>
    <col min="349" max="350" width="7" customWidth="1"/>
    <col min="351" max="353" width="7" style="3" customWidth="1"/>
    <col min="354" max="354" width="7.33203125" customWidth="1"/>
    <col min="355" max="355" width="9.83203125" customWidth="1"/>
    <col min="356" max="356" width="9.83203125" style="3" customWidth="1"/>
    <col min="357" max="357" width="8.58203125" style="3" customWidth="1"/>
    <col min="358" max="358" width="8.25" style="3" customWidth="1"/>
    <col min="359" max="360" width="7.33203125" customWidth="1"/>
    <col min="361" max="363" width="7.33203125" style="3" customWidth="1"/>
    <col min="364" max="365" width="7.33203125" customWidth="1"/>
    <col min="366" max="368" width="7.33203125" style="3" customWidth="1"/>
    <col min="369" max="369" width="5.75" customWidth="1"/>
    <col min="370" max="370" width="35.83203125" customWidth="1"/>
    <col min="371" max="371" width="8" customWidth="1"/>
    <col min="372" max="373" width="7" customWidth="1"/>
    <col min="374" max="376" width="7" style="3" customWidth="1"/>
    <col min="377" max="377" width="7.33203125" customWidth="1"/>
    <col min="378" max="378" width="9.83203125" customWidth="1"/>
    <col min="379" max="379" width="9.83203125" style="3" customWidth="1"/>
    <col min="380" max="380" width="8.58203125" style="3" customWidth="1"/>
    <col min="381" max="381" width="8.25" style="3" customWidth="1"/>
    <col min="382" max="383" width="7.33203125" customWidth="1"/>
    <col min="384" max="386" width="7.33203125" style="3" customWidth="1"/>
    <col min="387" max="388" width="7.33203125" customWidth="1"/>
    <col min="389" max="391" width="7.33203125" style="3" customWidth="1"/>
  </cols>
  <sheetData>
    <row r="1" spans="1:391" ht="22.5" customHeight="1">
      <c r="A1" s="121" t="s">
        <v>48</v>
      </c>
      <c r="B1" s="121"/>
      <c r="C1" s="121"/>
      <c r="D1" s="121"/>
      <c r="E1" s="121"/>
      <c r="F1" s="121"/>
      <c r="G1" s="121"/>
      <c r="H1" s="121"/>
      <c r="I1" s="121"/>
      <c r="J1" s="121"/>
      <c r="K1" s="121"/>
      <c r="L1" s="121"/>
      <c r="M1" s="121"/>
      <c r="N1" s="121"/>
      <c r="O1" s="121"/>
      <c r="P1" s="121"/>
      <c r="Q1" s="121"/>
      <c r="R1" s="121"/>
      <c r="S1" s="121"/>
      <c r="T1" s="121"/>
      <c r="U1" s="121"/>
      <c r="V1" s="121"/>
      <c r="W1" s="121"/>
      <c r="X1" s="121" t="s">
        <v>48</v>
      </c>
      <c r="Y1" s="121"/>
      <c r="Z1" s="121"/>
      <c r="AA1" s="121"/>
      <c r="AB1" s="121"/>
      <c r="AC1" s="121"/>
      <c r="AD1" s="121"/>
      <c r="AE1" s="121"/>
      <c r="AF1" s="121"/>
      <c r="AG1" s="121"/>
      <c r="AH1" s="121"/>
      <c r="AI1" s="121"/>
      <c r="AJ1" s="121"/>
      <c r="AK1" s="121"/>
      <c r="AL1" s="121"/>
      <c r="AM1" s="121"/>
      <c r="AN1" s="121"/>
      <c r="AO1" s="121"/>
      <c r="AP1" s="121"/>
      <c r="AQ1" s="121"/>
      <c r="AR1" s="121"/>
      <c r="AS1" s="121"/>
      <c r="AT1" s="121"/>
      <c r="AU1" s="121" t="s">
        <v>48</v>
      </c>
      <c r="AV1" s="121"/>
      <c r="AW1" s="121"/>
      <c r="AX1" s="121"/>
      <c r="AY1" s="121"/>
      <c r="AZ1" s="121"/>
      <c r="BA1" s="121"/>
      <c r="BB1" s="121"/>
      <c r="BC1" s="121"/>
      <c r="BD1" s="121"/>
      <c r="BE1" s="121"/>
      <c r="BF1" s="121"/>
      <c r="BG1" s="121"/>
      <c r="BH1" s="121"/>
      <c r="BI1" s="121"/>
      <c r="BJ1" s="121"/>
      <c r="BK1" s="121"/>
      <c r="BL1" s="121"/>
      <c r="BM1" s="121"/>
      <c r="BN1" s="121"/>
      <c r="BO1" s="121"/>
      <c r="BP1" s="121"/>
      <c r="BQ1" s="121"/>
      <c r="BR1" s="121" t="s">
        <v>48</v>
      </c>
      <c r="BS1" s="121"/>
      <c r="BT1" s="121"/>
      <c r="BU1" s="121"/>
      <c r="BV1" s="121"/>
      <c r="BW1" s="121"/>
      <c r="BX1" s="121"/>
      <c r="BY1" s="121"/>
      <c r="BZ1" s="121"/>
      <c r="CA1" s="121"/>
      <c r="CB1" s="121"/>
      <c r="CC1" s="121"/>
      <c r="CD1" s="121"/>
      <c r="CE1" s="121"/>
      <c r="CF1" s="121"/>
      <c r="CG1" s="121"/>
      <c r="CH1" s="121"/>
      <c r="CI1" s="121"/>
      <c r="CJ1" s="121"/>
      <c r="CK1" s="121"/>
      <c r="CL1" s="121"/>
      <c r="CM1" s="121"/>
      <c r="CN1" s="121"/>
      <c r="CO1" s="121" t="s">
        <v>48</v>
      </c>
      <c r="CP1" s="121"/>
      <c r="CQ1" s="121"/>
      <c r="CR1" s="121"/>
      <c r="CS1" s="121"/>
      <c r="CT1" s="121"/>
      <c r="CU1" s="121"/>
      <c r="CV1" s="121"/>
      <c r="CW1" s="121"/>
      <c r="CX1" s="121"/>
      <c r="CY1" s="121"/>
      <c r="CZ1" s="121"/>
      <c r="DA1" s="121"/>
      <c r="DB1" s="121"/>
      <c r="DC1" s="121"/>
      <c r="DD1" s="121"/>
      <c r="DE1" s="121"/>
      <c r="DF1" s="121"/>
      <c r="DG1" s="121"/>
      <c r="DH1" s="121"/>
      <c r="DI1" s="121"/>
      <c r="DJ1" s="121"/>
      <c r="DK1" s="121"/>
      <c r="DL1" s="121" t="s">
        <v>48</v>
      </c>
      <c r="DM1" s="121"/>
      <c r="DN1" s="121"/>
      <c r="DO1" s="121"/>
      <c r="DP1" s="121"/>
      <c r="DQ1" s="121"/>
      <c r="DR1" s="121"/>
      <c r="DS1" s="121"/>
      <c r="DT1" s="121"/>
      <c r="DU1" s="121"/>
      <c r="DV1" s="121"/>
      <c r="DW1" s="121"/>
      <c r="DX1" s="121"/>
      <c r="DY1" s="121"/>
      <c r="DZ1" s="121"/>
      <c r="EA1" s="121"/>
      <c r="EB1" s="121"/>
      <c r="EC1" s="121"/>
      <c r="ED1" s="121"/>
      <c r="EE1" s="121"/>
      <c r="EF1" s="121"/>
      <c r="EG1" s="121"/>
      <c r="EH1" s="121"/>
      <c r="EI1" s="121" t="s">
        <v>48</v>
      </c>
      <c r="EJ1" s="121"/>
      <c r="EK1" s="121"/>
      <c r="EL1" s="121"/>
      <c r="EM1" s="121"/>
      <c r="EN1" s="121"/>
      <c r="EO1" s="121"/>
      <c r="EP1" s="121"/>
      <c r="EQ1" s="121"/>
      <c r="ER1" s="121"/>
      <c r="ES1" s="121"/>
      <c r="ET1" s="121"/>
      <c r="EU1" s="121"/>
      <c r="EV1" s="121"/>
      <c r="EW1" s="121"/>
      <c r="EX1" s="121"/>
      <c r="EY1" s="121"/>
      <c r="EZ1" s="121"/>
      <c r="FA1" s="121"/>
      <c r="FB1" s="121"/>
      <c r="FC1" s="121"/>
      <c r="FD1" s="121"/>
      <c r="FE1" s="121"/>
      <c r="FF1" s="121" t="s">
        <v>48</v>
      </c>
      <c r="FG1" s="121"/>
      <c r="FH1" s="121"/>
      <c r="FI1" s="121"/>
      <c r="FJ1" s="121"/>
      <c r="FK1" s="121"/>
      <c r="FL1" s="121"/>
      <c r="FM1" s="121"/>
      <c r="FN1" s="121"/>
      <c r="FO1" s="121"/>
      <c r="FP1" s="121"/>
      <c r="FQ1" s="121"/>
      <c r="FR1" s="121"/>
      <c r="FS1" s="121"/>
      <c r="FT1" s="121"/>
      <c r="FU1" s="121"/>
      <c r="FV1" s="121"/>
      <c r="FW1" s="121"/>
      <c r="FX1" s="121"/>
      <c r="FY1" s="121"/>
      <c r="FZ1" s="121"/>
      <c r="GA1" s="121"/>
      <c r="GB1" s="121"/>
      <c r="GC1" s="121" t="s">
        <v>48</v>
      </c>
      <c r="GD1" s="121"/>
      <c r="GE1" s="121"/>
      <c r="GF1" s="121"/>
      <c r="GG1" s="121"/>
      <c r="GH1" s="121"/>
      <c r="GI1" s="121"/>
      <c r="GJ1" s="121"/>
      <c r="GK1" s="121"/>
      <c r="GL1" s="121"/>
      <c r="GM1" s="121"/>
      <c r="GN1" s="121"/>
      <c r="GO1" s="121"/>
      <c r="GP1" s="121"/>
      <c r="GQ1" s="121"/>
      <c r="GR1" s="121"/>
      <c r="GS1" s="121"/>
      <c r="GT1" s="121"/>
      <c r="GU1" s="121"/>
      <c r="GV1" s="121"/>
      <c r="GW1" s="121"/>
      <c r="GX1" s="121"/>
      <c r="GY1" s="121"/>
      <c r="GZ1" s="121" t="s">
        <v>48</v>
      </c>
      <c r="HA1" s="121"/>
      <c r="HB1" s="121"/>
      <c r="HC1" s="121"/>
      <c r="HD1" s="121"/>
      <c r="HE1" s="121"/>
      <c r="HF1" s="121"/>
      <c r="HG1" s="121"/>
      <c r="HH1" s="121"/>
      <c r="HI1" s="121"/>
      <c r="HJ1" s="121"/>
      <c r="HK1" s="121"/>
      <c r="HL1" s="121"/>
      <c r="HM1" s="121"/>
      <c r="HN1" s="121"/>
      <c r="HO1" s="121"/>
      <c r="HP1" s="121"/>
      <c r="HQ1" s="121"/>
      <c r="HR1" s="121"/>
      <c r="HS1" s="121"/>
      <c r="HT1" s="121"/>
      <c r="HU1" s="121"/>
      <c r="HV1" s="121"/>
      <c r="HW1" s="121" t="s">
        <v>48</v>
      </c>
      <c r="HX1" s="121"/>
      <c r="HY1" s="121"/>
      <c r="HZ1" s="121"/>
      <c r="IA1" s="121"/>
      <c r="IB1" s="121"/>
      <c r="IC1" s="121"/>
      <c r="ID1" s="121"/>
      <c r="IE1" s="121"/>
      <c r="IF1" s="121"/>
      <c r="IG1" s="121"/>
      <c r="IH1" s="121"/>
      <c r="II1" s="121"/>
      <c r="IJ1" s="121"/>
      <c r="IK1" s="121"/>
      <c r="IL1" s="121"/>
      <c r="IM1" s="121"/>
      <c r="IN1" s="121"/>
      <c r="IO1" s="121"/>
      <c r="IP1" s="121"/>
      <c r="IQ1" s="121"/>
      <c r="IR1" s="121"/>
      <c r="IS1" s="121"/>
      <c r="IT1" s="121" t="s">
        <v>48</v>
      </c>
      <c r="IU1" s="121"/>
      <c r="IV1" s="121"/>
      <c r="IW1" s="121"/>
      <c r="IX1" s="121"/>
      <c r="IY1" s="121"/>
      <c r="IZ1" s="121"/>
      <c r="JA1" s="121"/>
      <c r="JB1" s="121"/>
      <c r="JC1" s="121"/>
      <c r="JD1" s="121"/>
      <c r="JE1" s="121"/>
      <c r="JF1" s="121"/>
      <c r="JG1" s="121"/>
      <c r="JH1" s="121"/>
      <c r="JI1" s="121"/>
      <c r="JJ1" s="121"/>
      <c r="JK1" s="121"/>
      <c r="JL1" s="121"/>
      <c r="JM1" s="121"/>
      <c r="JN1" s="121"/>
      <c r="JO1" s="121"/>
      <c r="JP1" s="121"/>
      <c r="JQ1" s="121" t="s">
        <v>48</v>
      </c>
      <c r="JR1" s="121"/>
      <c r="JS1" s="121"/>
      <c r="JT1" s="121"/>
      <c r="JU1" s="121"/>
      <c r="JV1" s="121"/>
      <c r="JW1" s="121"/>
      <c r="JX1" s="121"/>
      <c r="JY1" s="121"/>
      <c r="JZ1" s="121"/>
      <c r="KA1" s="121"/>
      <c r="KB1" s="121"/>
      <c r="KC1" s="121"/>
      <c r="KD1" s="121"/>
      <c r="KE1" s="121"/>
      <c r="KF1" s="121"/>
      <c r="KG1" s="121"/>
      <c r="KH1" s="121"/>
      <c r="KI1" s="121"/>
      <c r="KJ1" s="121"/>
      <c r="KK1" s="121"/>
      <c r="KL1" s="121"/>
      <c r="KM1" s="121"/>
      <c r="KN1" s="121" t="s">
        <v>48</v>
      </c>
      <c r="KO1" s="121"/>
      <c r="KP1" s="121"/>
      <c r="KQ1" s="121"/>
      <c r="KR1" s="121"/>
      <c r="KS1" s="121"/>
      <c r="KT1" s="121"/>
      <c r="KU1" s="121"/>
      <c r="KV1" s="121"/>
      <c r="KW1" s="121"/>
      <c r="KX1" s="121"/>
      <c r="KY1" s="121"/>
      <c r="KZ1" s="121"/>
      <c r="LA1" s="121"/>
      <c r="LB1" s="121"/>
      <c r="LC1" s="121"/>
      <c r="LD1" s="121"/>
      <c r="LE1" s="121"/>
      <c r="LF1" s="121"/>
      <c r="LG1" s="121"/>
      <c r="LH1" s="121"/>
      <c r="LI1" s="121"/>
      <c r="LJ1" s="121"/>
      <c r="LK1" s="121" t="s">
        <v>48</v>
      </c>
      <c r="LL1" s="121"/>
      <c r="LM1" s="121"/>
      <c r="LN1" s="121"/>
      <c r="LO1" s="121"/>
      <c r="LP1" s="121"/>
      <c r="LQ1" s="121"/>
      <c r="LR1" s="121"/>
      <c r="LS1" s="121"/>
      <c r="LT1" s="121"/>
      <c r="LU1" s="121"/>
      <c r="LV1" s="121"/>
      <c r="LW1" s="121"/>
      <c r="LX1" s="121"/>
      <c r="LY1" s="121"/>
      <c r="LZ1" s="121"/>
      <c r="MA1" s="121"/>
      <c r="MB1" s="121"/>
      <c r="MC1" s="121"/>
      <c r="MD1" s="121"/>
      <c r="ME1" s="121"/>
      <c r="MF1" s="121"/>
      <c r="MG1" s="121"/>
      <c r="MH1" s="121" t="s">
        <v>48</v>
      </c>
      <c r="MI1" s="121"/>
      <c r="MJ1" s="121"/>
      <c r="MK1" s="121"/>
      <c r="ML1" s="121"/>
      <c r="MM1" s="121"/>
      <c r="MN1" s="121"/>
      <c r="MO1" s="121"/>
      <c r="MP1" s="121"/>
      <c r="MQ1" s="121"/>
      <c r="MR1" s="121"/>
      <c r="MS1" s="121"/>
      <c r="MT1" s="121"/>
      <c r="MU1" s="121"/>
      <c r="MV1" s="121"/>
      <c r="MW1" s="121"/>
      <c r="MX1" s="121"/>
      <c r="MY1" s="121"/>
      <c r="MZ1" s="121"/>
      <c r="NA1" s="121"/>
      <c r="NB1" s="121"/>
      <c r="NC1" s="121"/>
      <c r="ND1" s="121"/>
      <c r="NE1" s="121" t="s">
        <v>48</v>
      </c>
      <c r="NF1" s="121"/>
      <c r="NG1" s="121"/>
      <c r="NH1" s="121"/>
      <c r="NI1" s="121"/>
      <c r="NJ1" s="121"/>
      <c r="NK1" s="121"/>
      <c r="NL1" s="121"/>
      <c r="NM1" s="121"/>
      <c r="NN1" s="121"/>
      <c r="NO1" s="121"/>
      <c r="NP1" s="121"/>
      <c r="NQ1" s="121"/>
      <c r="NR1" s="121"/>
      <c r="NS1" s="121"/>
      <c r="NT1" s="121"/>
      <c r="NU1" s="121"/>
      <c r="NV1" s="121"/>
      <c r="NW1" s="121"/>
      <c r="NX1" s="121"/>
      <c r="NY1" s="121"/>
      <c r="NZ1" s="121"/>
      <c r="OA1" s="121"/>
    </row>
    <row r="2" spans="1:391" ht="19.5" customHeight="1">
      <c r="A2" s="121" t="s">
        <v>61</v>
      </c>
      <c r="B2" s="121"/>
      <c r="C2" s="121"/>
      <c r="D2" s="121"/>
      <c r="E2" s="121"/>
      <c r="F2" s="121"/>
      <c r="G2" s="121"/>
      <c r="H2" s="121"/>
      <c r="I2" s="121"/>
      <c r="J2" s="121"/>
      <c r="K2" s="121"/>
      <c r="L2" s="121"/>
      <c r="M2" s="121"/>
      <c r="N2" s="121"/>
      <c r="O2" s="121"/>
      <c r="P2" s="121"/>
      <c r="Q2" s="121"/>
      <c r="R2" s="121"/>
      <c r="S2" s="121"/>
      <c r="T2" s="121"/>
      <c r="U2" s="121"/>
      <c r="V2" s="121"/>
      <c r="W2" s="121"/>
      <c r="X2" s="121" t="s">
        <v>55</v>
      </c>
      <c r="Y2" s="121"/>
      <c r="Z2" s="121"/>
      <c r="AA2" s="121"/>
      <c r="AB2" s="121"/>
      <c r="AC2" s="121"/>
      <c r="AD2" s="121"/>
      <c r="AE2" s="121"/>
      <c r="AF2" s="121"/>
      <c r="AG2" s="121"/>
      <c r="AH2" s="121"/>
      <c r="AI2" s="121"/>
      <c r="AJ2" s="121"/>
      <c r="AK2" s="121"/>
      <c r="AL2" s="121"/>
      <c r="AM2" s="121"/>
      <c r="AN2" s="121"/>
      <c r="AO2" s="121"/>
      <c r="AP2" s="121"/>
      <c r="AQ2" s="121"/>
      <c r="AR2" s="121"/>
      <c r="AS2" s="121"/>
      <c r="AT2" s="121"/>
      <c r="AU2" s="121" t="s">
        <v>62</v>
      </c>
      <c r="AV2" s="121"/>
      <c r="AW2" s="121"/>
      <c r="AX2" s="121"/>
      <c r="AY2" s="121"/>
      <c r="AZ2" s="121"/>
      <c r="BA2" s="121"/>
      <c r="BB2" s="121"/>
      <c r="BC2" s="121"/>
      <c r="BD2" s="121"/>
      <c r="BE2" s="121"/>
      <c r="BF2" s="121"/>
      <c r="BG2" s="121"/>
      <c r="BH2" s="121"/>
      <c r="BI2" s="121"/>
      <c r="BJ2" s="121"/>
      <c r="BK2" s="121"/>
      <c r="BL2" s="121"/>
      <c r="BM2" s="121"/>
      <c r="BN2" s="121"/>
      <c r="BO2" s="121"/>
      <c r="BP2" s="121"/>
      <c r="BQ2" s="121"/>
      <c r="BR2" s="121" t="s">
        <v>63</v>
      </c>
      <c r="BS2" s="121"/>
      <c r="BT2" s="121"/>
      <c r="BU2" s="121"/>
      <c r="BV2" s="121"/>
      <c r="BW2" s="121"/>
      <c r="BX2" s="121"/>
      <c r="BY2" s="121"/>
      <c r="BZ2" s="121"/>
      <c r="CA2" s="121"/>
      <c r="CB2" s="121"/>
      <c r="CC2" s="121"/>
      <c r="CD2" s="121"/>
      <c r="CE2" s="121"/>
      <c r="CF2" s="121"/>
      <c r="CG2" s="121"/>
      <c r="CH2" s="121"/>
      <c r="CI2" s="121"/>
      <c r="CJ2" s="121"/>
      <c r="CK2" s="121"/>
      <c r="CL2" s="121"/>
      <c r="CM2" s="121"/>
      <c r="CN2" s="121"/>
      <c r="CO2" s="121" t="s">
        <v>64</v>
      </c>
      <c r="CP2" s="121"/>
      <c r="CQ2" s="121"/>
      <c r="CR2" s="121"/>
      <c r="CS2" s="121"/>
      <c r="CT2" s="121"/>
      <c r="CU2" s="121"/>
      <c r="CV2" s="121"/>
      <c r="CW2" s="121"/>
      <c r="CX2" s="121"/>
      <c r="CY2" s="121"/>
      <c r="CZ2" s="121"/>
      <c r="DA2" s="121"/>
      <c r="DB2" s="121"/>
      <c r="DC2" s="121"/>
      <c r="DD2" s="121"/>
      <c r="DE2" s="121"/>
      <c r="DF2" s="121"/>
      <c r="DG2" s="121"/>
      <c r="DH2" s="121"/>
      <c r="DI2" s="121"/>
      <c r="DJ2" s="121"/>
      <c r="DK2" s="121"/>
      <c r="DL2" s="121" t="s">
        <v>53</v>
      </c>
      <c r="DM2" s="121"/>
      <c r="DN2" s="121"/>
      <c r="DO2" s="121"/>
      <c r="DP2" s="121"/>
      <c r="DQ2" s="121"/>
      <c r="DR2" s="121"/>
      <c r="DS2" s="121"/>
      <c r="DT2" s="121"/>
      <c r="DU2" s="121"/>
      <c r="DV2" s="121"/>
      <c r="DW2" s="121"/>
      <c r="DX2" s="121"/>
      <c r="DY2" s="121"/>
      <c r="DZ2" s="121"/>
      <c r="EA2" s="121"/>
      <c r="EB2" s="121"/>
      <c r="EC2" s="121"/>
      <c r="ED2" s="121"/>
      <c r="EE2" s="121"/>
      <c r="EF2" s="121"/>
      <c r="EG2" s="121"/>
      <c r="EH2" s="121"/>
      <c r="EI2" s="121" t="s">
        <v>65</v>
      </c>
      <c r="EJ2" s="121"/>
      <c r="EK2" s="121"/>
      <c r="EL2" s="121"/>
      <c r="EM2" s="121"/>
      <c r="EN2" s="121"/>
      <c r="EO2" s="121"/>
      <c r="EP2" s="121"/>
      <c r="EQ2" s="121"/>
      <c r="ER2" s="121"/>
      <c r="ES2" s="121"/>
      <c r="ET2" s="121"/>
      <c r="EU2" s="121"/>
      <c r="EV2" s="121"/>
      <c r="EW2" s="121"/>
      <c r="EX2" s="121"/>
      <c r="EY2" s="121"/>
      <c r="EZ2" s="121"/>
      <c r="FA2" s="121"/>
      <c r="FB2" s="121"/>
      <c r="FC2" s="121"/>
      <c r="FD2" s="121"/>
      <c r="FE2" s="121"/>
      <c r="FF2" s="121" t="s">
        <v>66</v>
      </c>
      <c r="FG2" s="121"/>
      <c r="FH2" s="121"/>
      <c r="FI2" s="121"/>
      <c r="FJ2" s="121"/>
      <c r="FK2" s="121"/>
      <c r="FL2" s="121"/>
      <c r="FM2" s="121"/>
      <c r="FN2" s="121"/>
      <c r="FO2" s="121"/>
      <c r="FP2" s="121"/>
      <c r="FQ2" s="121"/>
      <c r="FR2" s="121"/>
      <c r="FS2" s="121"/>
      <c r="FT2" s="121"/>
      <c r="FU2" s="121"/>
      <c r="FV2" s="121"/>
      <c r="FW2" s="121"/>
      <c r="FX2" s="121"/>
      <c r="FY2" s="121"/>
      <c r="FZ2" s="121"/>
      <c r="GA2" s="121"/>
      <c r="GB2" s="121"/>
      <c r="GC2" s="121" t="s">
        <v>67</v>
      </c>
      <c r="GD2" s="121"/>
      <c r="GE2" s="121"/>
      <c r="GF2" s="121"/>
      <c r="GG2" s="121"/>
      <c r="GH2" s="121"/>
      <c r="GI2" s="121"/>
      <c r="GJ2" s="121"/>
      <c r="GK2" s="121"/>
      <c r="GL2" s="121"/>
      <c r="GM2" s="121"/>
      <c r="GN2" s="121"/>
      <c r="GO2" s="121"/>
      <c r="GP2" s="121"/>
      <c r="GQ2" s="121"/>
      <c r="GR2" s="121"/>
      <c r="GS2" s="121"/>
      <c r="GT2" s="121"/>
      <c r="GU2" s="121"/>
      <c r="GV2" s="121"/>
      <c r="GW2" s="121"/>
      <c r="GX2" s="121"/>
      <c r="GY2" s="121"/>
      <c r="GZ2" s="121" t="s">
        <v>68</v>
      </c>
      <c r="HA2" s="121"/>
      <c r="HB2" s="121"/>
      <c r="HC2" s="121"/>
      <c r="HD2" s="121"/>
      <c r="HE2" s="121"/>
      <c r="HF2" s="121"/>
      <c r="HG2" s="121"/>
      <c r="HH2" s="121"/>
      <c r="HI2" s="121"/>
      <c r="HJ2" s="121"/>
      <c r="HK2" s="121"/>
      <c r="HL2" s="121"/>
      <c r="HM2" s="121"/>
      <c r="HN2" s="121"/>
      <c r="HO2" s="121"/>
      <c r="HP2" s="121"/>
      <c r="HQ2" s="121"/>
      <c r="HR2" s="121"/>
      <c r="HS2" s="121"/>
      <c r="HT2" s="121"/>
      <c r="HU2" s="121"/>
      <c r="HV2" s="121"/>
      <c r="HW2" s="121" t="s">
        <v>69</v>
      </c>
      <c r="HX2" s="121"/>
      <c r="HY2" s="121"/>
      <c r="HZ2" s="121"/>
      <c r="IA2" s="121"/>
      <c r="IB2" s="121"/>
      <c r="IC2" s="121"/>
      <c r="ID2" s="121"/>
      <c r="IE2" s="121"/>
      <c r="IF2" s="121"/>
      <c r="IG2" s="121"/>
      <c r="IH2" s="121"/>
      <c r="II2" s="121"/>
      <c r="IJ2" s="121"/>
      <c r="IK2" s="121"/>
      <c r="IL2" s="121"/>
      <c r="IM2" s="121"/>
      <c r="IN2" s="121"/>
      <c r="IO2" s="121"/>
      <c r="IP2" s="121"/>
      <c r="IQ2" s="121"/>
      <c r="IR2" s="121"/>
      <c r="IS2" s="121"/>
      <c r="IT2" s="121" t="s">
        <v>52</v>
      </c>
      <c r="IU2" s="121"/>
      <c r="IV2" s="121"/>
      <c r="IW2" s="121"/>
      <c r="IX2" s="121"/>
      <c r="IY2" s="121"/>
      <c r="IZ2" s="121"/>
      <c r="JA2" s="121"/>
      <c r="JB2" s="121"/>
      <c r="JC2" s="121"/>
      <c r="JD2" s="121"/>
      <c r="JE2" s="121"/>
      <c r="JF2" s="121"/>
      <c r="JG2" s="121"/>
      <c r="JH2" s="121"/>
      <c r="JI2" s="121"/>
      <c r="JJ2" s="121"/>
      <c r="JK2" s="121"/>
      <c r="JL2" s="121"/>
      <c r="JM2" s="121"/>
      <c r="JN2" s="121"/>
      <c r="JO2" s="121"/>
      <c r="JP2" s="121"/>
      <c r="JQ2" s="121" t="s">
        <v>70</v>
      </c>
      <c r="JR2" s="121"/>
      <c r="JS2" s="121"/>
      <c r="JT2" s="121"/>
      <c r="JU2" s="121"/>
      <c r="JV2" s="121"/>
      <c r="JW2" s="121"/>
      <c r="JX2" s="121"/>
      <c r="JY2" s="121"/>
      <c r="JZ2" s="121"/>
      <c r="KA2" s="121"/>
      <c r="KB2" s="121"/>
      <c r="KC2" s="121"/>
      <c r="KD2" s="121"/>
      <c r="KE2" s="121"/>
      <c r="KF2" s="121"/>
      <c r="KG2" s="121"/>
      <c r="KH2" s="121"/>
      <c r="KI2" s="121"/>
      <c r="KJ2" s="121"/>
      <c r="KK2" s="121"/>
      <c r="KL2" s="121"/>
      <c r="KM2" s="121"/>
      <c r="KN2" s="121" t="s">
        <v>71</v>
      </c>
      <c r="KO2" s="121"/>
      <c r="KP2" s="121"/>
      <c r="KQ2" s="121"/>
      <c r="KR2" s="121"/>
      <c r="KS2" s="121"/>
      <c r="KT2" s="121"/>
      <c r="KU2" s="121"/>
      <c r="KV2" s="121"/>
      <c r="KW2" s="121"/>
      <c r="KX2" s="121"/>
      <c r="KY2" s="121"/>
      <c r="KZ2" s="121"/>
      <c r="LA2" s="121"/>
      <c r="LB2" s="121"/>
      <c r="LC2" s="121"/>
      <c r="LD2" s="121"/>
      <c r="LE2" s="121"/>
      <c r="LF2" s="121"/>
      <c r="LG2" s="121"/>
      <c r="LH2" s="121"/>
      <c r="LI2" s="121"/>
      <c r="LJ2" s="121"/>
      <c r="LK2" s="121" t="s">
        <v>57</v>
      </c>
      <c r="LL2" s="121"/>
      <c r="LM2" s="121"/>
      <c r="LN2" s="121"/>
      <c r="LO2" s="121"/>
      <c r="LP2" s="121"/>
      <c r="LQ2" s="121"/>
      <c r="LR2" s="121"/>
      <c r="LS2" s="121"/>
      <c r="LT2" s="121"/>
      <c r="LU2" s="121"/>
      <c r="LV2" s="121"/>
      <c r="LW2" s="121"/>
      <c r="LX2" s="121"/>
      <c r="LY2" s="121"/>
      <c r="LZ2" s="121"/>
      <c r="MA2" s="121"/>
      <c r="MB2" s="121"/>
      <c r="MC2" s="121"/>
      <c r="MD2" s="121"/>
      <c r="ME2" s="121"/>
      <c r="MF2" s="121"/>
      <c r="MG2" s="121"/>
      <c r="MH2" s="121" t="s">
        <v>56</v>
      </c>
      <c r="MI2" s="121"/>
      <c r="MJ2" s="121"/>
      <c r="MK2" s="121"/>
      <c r="ML2" s="121"/>
      <c r="MM2" s="121"/>
      <c r="MN2" s="121"/>
      <c r="MO2" s="121"/>
      <c r="MP2" s="121"/>
      <c r="MQ2" s="121"/>
      <c r="MR2" s="121"/>
      <c r="MS2" s="121"/>
      <c r="MT2" s="121"/>
      <c r="MU2" s="121"/>
      <c r="MV2" s="121"/>
      <c r="MW2" s="121"/>
      <c r="MX2" s="121"/>
      <c r="MY2" s="121"/>
      <c r="MZ2" s="121"/>
      <c r="NA2" s="121"/>
      <c r="NB2" s="121"/>
      <c r="NC2" s="121"/>
      <c r="ND2" s="121"/>
      <c r="NE2" s="121" t="s">
        <v>50</v>
      </c>
      <c r="NF2" s="121"/>
      <c r="NG2" s="121"/>
      <c r="NH2" s="121"/>
      <c r="NI2" s="121"/>
      <c r="NJ2" s="121"/>
      <c r="NK2" s="121"/>
      <c r="NL2" s="121"/>
      <c r="NM2" s="121"/>
      <c r="NN2" s="121"/>
      <c r="NO2" s="121"/>
      <c r="NP2" s="121"/>
      <c r="NQ2" s="121"/>
      <c r="NR2" s="121"/>
      <c r="NS2" s="121"/>
      <c r="NT2" s="121"/>
      <c r="NU2" s="121"/>
      <c r="NV2" s="121"/>
      <c r="NW2" s="121"/>
      <c r="NX2" s="121"/>
      <c r="NY2" s="121"/>
      <c r="NZ2" s="121"/>
      <c r="OA2" s="121"/>
    </row>
    <row r="3" spans="1:391" ht="21.75" customHeight="1">
      <c r="A3" s="128" t="s">
        <v>317</v>
      </c>
      <c r="B3" s="128"/>
      <c r="C3" s="128"/>
      <c r="D3" s="128"/>
      <c r="E3" s="128"/>
      <c r="F3" s="128"/>
      <c r="G3" s="128"/>
      <c r="H3" s="128"/>
      <c r="I3" s="128"/>
      <c r="J3" s="128"/>
      <c r="K3" s="128"/>
      <c r="L3" s="128"/>
      <c r="M3" s="128"/>
      <c r="N3" s="128"/>
      <c r="O3" s="128"/>
      <c r="P3" s="128"/>
      <c r="Q3" s="128"/>
      <c r="R3" s="128"/>
      <c r="S3" s="128"/>
      <c r="T3" s="128"/>
      <c r="U3" s="128"/>
      <c r="V3" s="128"/>
      <c r="W3" s="128"/>
      <c r="X3" s="128" t="s">
        <v>49</v>
      </c>
      <c r="Y3" s="128"/>
      <c r="Z3" s="128"/>
      <c r="AA3" s="128"/>
      <c r="AB3" s="128"/>
      <c r="AC3" s="128"/>
      <c r="AD3" s="128"/>
      <c r="AE3" s="128"/>
      <c r="AF3" s="128"/>
      <c r="AG3" s="128"/>
      <c r="AH3" s="128"/>
      <c r="AI3" s="128"/>
      <c r="AJ3" s="128"/>
      <c r="AK3" s="128"/>
      <c r="AL3" s="128"/>
      <c r="AM3" s="128"/>
      <c r="AN3" s="128"/>
      <c r="AO3" s="128"/>
      <c r="AP3" s="128"/>
      <c r="AQ3" s="128"/>
      <c r="AR3" s="128"/>
      <c r="AS3" s="128"/>
      <c r="AT3" s="128"/>
      <c r="AU3" s="128" t="s">
        <v>49</v>
      </c>
      <c r="AV3" s="128"/>
      <c r="AW3" s="128"/>
      <c r="AX3" s="128"/>
      <c r="AY3" s="128"/>
      <c r="AZ3" s="128"/>
      <c r="BA3" s="128"/>
      <c r="BB3" s="128"/>
      <c r="BC3" s="128"/>
      <c r="BD3" s="128"/>
      <c r="BE3" s="128"/>
      <c r="BF3" s="128"/>
      <c r="BG3" s="128"/>
      <c r="BH3" s="128"/>
      <c r="BI3" s="128"/>
      <c r="BJ3" s="128"/>
      <c r="BK3" s="128"/>
      <c r="BL3" s="128"/>
      <c r="BM3" s="128"/>
      <c r="BN3" s="128"/>
      <c r="BO3" s="128"/>
      <c r="BP3" s="128"/>
      <c r="BQ3" s="128"/>
      <c r="BR3" s="128" t="s">
        <v>49</v>
      </c>
      <c r="BS3" s="128"/>
      <c r="BT3" s="128"/>
      <c r="BU3" s="128"/>
      <c r="BV3" s="128"/>
      <c r="BW3" s="128"/>
      <c r="BX3" s="128"/>
      <c r="BY3" s="128"/>
      <c r="BZ3" s="128"/>
      <c r="CA3" s="128"/>
      <c r="CB3" s="128"/>
      <c r="CC3" s="128"/>
      <c r="CD3" s="128"/>
      <c r="CE3" s="128"/>
      <c r="CF3" s="128"/>
      <c r="CG3" s="128"/>
      <c r="CH3" s="128"/>
      <c r="CI3" s="128"/>
      <c r="CJ3" s="128"/>
      <c r="CK3" s="128"/>
      <c r="CL3" s="128"/>
      <c r="CM3" s="128"/>
      <c r="CN3" s="128"/>
      <c r="CO3" s="128" t="s">
        <v>49</v>
      </c>
      <c r="CP3" s="128"/>
      <c r="CQ3" s="128"/>
      <c r="CR3" s="128"/>
      <c r="CS3" s="128"/>
      <c r="CT3" s="128"/>
      <c r="CU3" s="128"/>
      <c r="CV3" s="128"/>
      <c r="CW3" s="128"/>
      <c r="CX3" s="128"/>
      <c r="CY3" s="128"/>
      <c r="CZ3" s="128"/>
      <c r="DA3" s="128"/>
      <c r="DB3" s="128"/>
      <c r="DC3" s="128"/>
      <c r="DD3" s="128"/>
      <c r="DE3" s="128"/>
      <c r="DF3" s="128"/>
      <c r="DG3" s="128"/>
      <c r="DH3" s="128"/>
      <c r="DI3" s="128"/>
      <c r="DJ3" s="128"/>
      <c r="DK3" s="128"/>
      <c r="DL3" s="128" t="s">
        <v>49</v>
      </c>
      <c r="DM3" s="128"/>
      <c r="DN3" s="128"/>
      <c r="DO3" s="128"/>
      <c r="DP3" s="128"/>
      <c r="DQ3" s="128"/>
      <c r="DR3" s="128"/>
      <c r="DS3" s="128"/>
      <c r="DT3" s="128"/>
      <c r="DU3" s="128"/>
      <c r="DV3" s="128"/>
      <c r="DW3" s="128"/>
      <c r="DX3" s="128"/>
      <c r="DY3" s="128"/>
      <c r="DZ3" s="128"/>
      <c r="EA3" s="128"/>
      <c r="EB3" s="128"/>
      <c r="EC3" s="128"/>
      <c r="ED3" s="128"/>
      <c r="EE3" s="128"/>
      <c r="EF3" s="128"/>
      <c r="EG3" s="128"/>
      <c r="EH3" s="128"/>
      <c r="EI3" s="128" t="s">
        <v>49</v>
      </c>
      <c r="EJ3" s="128"/>
      <c r="EK3" s="128"/>
      <c r="EL3" s="128"/>
      <c r="EM3" s="128"/>
      <c r="EN3" s="128"/>
      <c r="EO3" s="128"/>
      <c r="EP3" s="128"/>
      <c r="EQ3" s="128"/>
      <c r="ER3" s="128"/>
      <c r="ES3" s="128"/>
      <c r="ET3" s="128"/>
      <c r="EU3" s="128"/>
      <c r="EV3" s="128"/>
      <c r="EW3" s="128"/>
      <c r="EX3" s="128"/>
      <c r="EY3" s="128"/>
      <c r="EZ3" s="128"/>
      <c r="FA3" s="128"/>
      <c r="FB3" s="128"/>
      <c r="FC3" s="128"/>
      <c r="FD3" s="128"/>
      <c r="FE3" s="128"/>
      <c r="FF3" s="128" t="s">
        <v>49</v>
      </c>
      <c r="FG3" s="128"/>
      <c r="FH3" s="128"/>
      <c r="FI3" s="128"/>
      <c r="FJ3" s="128"/>
      <c r="FK3" s="128"/>
      <c r="FL3" s="128"/>
      <c r="FM3" s="128"/>
      <c r="FN3" s="128"/>
      <c r="FO3" s="128"/>
      <c r="FP3" s="128"/>
      <c r="FQ3" s="128"/>
      <c r="FR3" s="128"/>
      <c r="FS3" s="128"/>
      <c r="FT3" s="128"/>
      <c r="FU3" s="128"/>
      <c r="FV3" s="128"/>
      <c r="FW3" s="128"/>
      <c r="FX3" s="128"/>
      <c r="FY3" s="128"/>
      <c r="FZ3" s="128"/>
      <c r="GA3" s="128"/>
      <c r="GB3" s="128"/>
      <c r="GC3" s="128" t="s">
        <v>49</v>
      </c>
      <c r="GD3" s="128"/>
      <c r="GE3" s="128"/>
      <c r="GF3" s="128"/>
      <c r="GG3" s="128"/>
      <c r="GH3" s="128"/>
      <c r="GI3" s="128"/>
      <c r="GJ3" s="128"/>
      <c r="GK3" s="128"/>
      <c r="GL3" s="128"/>
      <c r="GM3" s="128"/>
      <c r="GN3" s="128"/>
      <c r="GO3" s="128"/>
      <c r="GP3" s="128"/>
      <c r="GQ3" s="128"/>
      <c r="GR3" s="128"/>
      <c r="GS3" s="128"/>
      <c r="GT3" s="128"/>
      <c r="GU3" s="128"/>
      <c r="GV3" s="128"/>
      <c r="GW3" s="128"/>
      <c r="GX3" s="128"/>
      <c r="GY3" s="128"/>
      <c r="GZ3" s="128" t="s">
        <v>49</v>
      </c>
      <c r="HA3" s="128"/>
      <c r="HB3" s="128"/>
      <c r="HC3" s="128"/>
      <c r="HD3" s="128"/>
      <c r="HE3" s="128"/>
      <c r="HF3" s="128"/>
      <c r="HG3" s="128"/>
      <c r="HH3" s="128"/>
      <c r="HI3" s="128"/>
      <c r="HJ3" s="128"/>
      <c r="HK3" s="128"/>
      <c r="HL3" s="128"/>
      <c r="HM3" s="128"/>
      <c r="HN3" s="128"/>
      <c r="HO3" s="128"/>
      <c r="HP3" s="128"/>
      <c r="HQ3" s="128"/>
      <c r="HR3" s="128"/>
      <c r="HS3" s="128"/>
      <c r="HT3" s="128"/>
      <c r="HU3" s="128"/>
      <c r="HV3" s="128"/>
      <c r="HW3" s="128" t="s">
        <v>49</v>
      </c>
      <c r="HX3" s="128"/>
      <c r="HY3" s="128"/>
      <c r="HZ3" s="128"/>
      <c r="IA3" s="128"/>
      <c r="IB3" s="128"/>
      <c r="IC3" s="128"/>
      <c r="ID3" s="128"/>
      <c r="IE3" s="128"/>
      <c r="IF3" s="128"/>
      <c r="IG3" s="128"/>
      <c r="IH3" s="128"/>
      <c r="II3" s="128"/>
      <c r="IJ3" s="128"/>
      <c r="IK3" s="128"/>
      <c r="IL3" s="128"/>
      <c r="IM3" s="128"/>
      <c r="IN3" s="128"/>
      <c r="IO3" s="128"/>
      <c r="IP3" s="128"/>
      <c r="IQ3" s="128"/>
      <c r="IR3" s="128"/>
      <c r="IS3" s="128"/>
      <c r="IT3" s="128" t="s">
        <v>49</v>
      </c>
      <c r="IU3" s="128"/>
      <c r="IV3" s="128"/>
      <c r="IW3" s="128"/>
      <c r="IX3" s="128"/>
      <c r="IY3" s="128"/>
      <c r="IZ3" s="128"/>
      <c r="JA3" s="128"/>
      <c r="JB3" s="128"/>
      <c r="JC3" s="128"/>
      <c r="JD3" s="128"/>
      <c r="JE3" s="128"/>
      <c r="JF3" s="128"/>
      <c r="JG3" s="128"/>
      <c r="JH3" s="128"/>
      <c r="JI3" s="128"/>
      <c r="JJ3" s="128"/>
      <c r="JK3" s="128"/>
      <c r="JL3" s="128"/>
      <c r="JM3" s="128"/>
      <c r="JN3" s="128"/>
      <c r="JO3" s="128"/>
      <c r="JP3" s="128"/>
      <c r="JQ3" s="128" t="s">
        <v>49</v>
      </c>
      <c r="JR3" s="128"/>
      <c r="JS3" s="128"/>
      <c r="JT3" s="128"/>
      <c r="JU3" s="128"/>
      <c r="JV3" s="128"/>
      <c r="JW3" s="128"/>
      <c r="JX3" s="128"/>
      <c r="JY3" s="128"/>
      <c r="JZ3" s="128"/>
      <c r="KA3" s="128"/>
      <c r="KB3" s="128"/>
      <c r="KC3" s="128"/>
      <c r="KD3" s="128"/>
      <c r="KE3" s="128"/>
      <c r="KF3" s="128"/>
      <c r="KG3" s="128"/>
      <c r="KH3" s="128"/>
      <c r="KI3" s="128"/>
      <c r="KJ3" s="128"/>
      <c r="KK3" s="128"/>
      <c r="KL3" s="128"/>
      <c r="KM3" s="128"/>
      <c r="KN3" s="128" t="s">
        <v>49</v>
      </c>
      <c r="KO3" s="128"/>
      <c r="KP3" s="128"/>
      <c r="KQ3" s="128"/>
      <c r="KR3" s="128"/>
      <c r="KS3" s="128"/>
      <c r="KT3" s="128"/>
      <c r="KU3" s="128"/>
      <c r="KV3" s="128"/>
      <c r="KW3" s="128"/>
      <c r="KX3" s="128"/>
      <c r="KY3" s="128"/>
      <c r="KZ3" s="128"/>
      <c r="LA3" s="128"/>
      <c r="LB3" s="128"/>
      <c r="LC3" s="128"/>
      <c r="LD3" s="128"/>
      <c r="LE3" s="128"/>
      <c r="LF3" s="128"/>
      <c r="LG3" s="128"/>
      <c r="LH3" s="128"/>
      <c r="LI3" s="128"/>
      <c r="LJ3" s="128"/>
      <c r="LK3" s="128" t="s">
        <v>49</v>
      </c>
      <c r="LL3" s="128"/>
      <c r="LM3" s="128"/>
      <c r="LN3" s="128"/>
      <c r="LO3" s="128"/>
      <c r="LP3" s="128"/>
      <c r="LQ3" s="128"/>
      <c r="LR3" s="128"/>
      <c r="LS3" s="128"/>
      <c r="LT3" s="128"/>
      <c r="LU3" s="128"/>
      <c r="LV3" s="128"/>
      <c r="LW3" s="128"/>
      <c r="LX3" s="128"/>
      <c r="LY3" s="128"/>
      <c r="LZ3" s="128"/>
      <c r="MA3" s="128"/>
      <c r="MB3" s="128"/>
      <c r="MC3" s="128"/>
      <c r="MD3" s="128"/>
      <c r="ME3" s="128"/>
      <c r="MF3" s="128"/>
      <c r="MG3" s="128"/>
      <c r="MH3" s="128" t="s">
        <v>49</v>
      </c>
      <c r="MI3" s="128"/>
      <c r="MJ3" s="128"/>
      <c r="MK3" s="128"/>
      <c r="ML3" s="128"/>
      <c r="MM3" s="128"/>
      <c r="MN3" s="128"/>
      <c r="MO3" s="128"/>
      <c r="MP3" s="128"/>
      <c r="MQ3" s="128"/>
      <c r="MR3" s="128"/>
      <c r="MS3" s="128"/>
      <c r="MT3" s="128"/>
      <c r="MU3" s="128"/>
      <c r="MV3" s="128"/>
      <c r="MW3" s="128"/>
      <c r="MX3" s="128"/>
      <c r="MY3" s="128"/>
      <c r="MZ3" s="128"/>
      <c r="NA3" s="128"/>
      <c r="NB3" s="128"/>
      <c r="NC3" s="128"/>
      <c r="ND3" s="128"/>
      <c r="NE3" s="128" t="s">
        <v>49</v>
      </c>
      <c r="NF3" s="128"/>
      <c r="NG3" s="128"/>
      <c r="NH3" s="128"/>
      <c r="NI3" s="128"/>
      <c r="NJ3" s="128"/>
      <c r="NK3" s="128"/>
      <c r="NL3" s="128"/>
      <c r="NM3" s="128"/>
      <c r="NN3" s="128"/>
      <c r="NO3" s="128"/>
      <c r="NP3" s="128"/>
      <c r="NQ3" s="128"/>
      <c r="NR3" s="128"/>
      <c r="NS3" s="128"/>
      <c r="NT3" s="128"/>
      <c r="NU3" s="128"/>
      <c r="NV3" s="128"/>
      <c r="NW3" s="128"/>
      <c r="NX3" s="128"/>
      <c r="NY3" s="128"/>
      <c r="NZ3" s="128"/>
      <c r="OA3" s="128"/>
    </row>
    <row r="4" spans="1:391" s="2" customFormat="1" ht="18.5" customHeight="1">
      <c r="A4" s="129" t="s">
        <v>17</v>
      </c>
      <c r="B4" s="129" t="s">
        <v>24</v>
      </c>
      <c r="C4" s="130" t="s">
        <v>31</v>
      </c>
      <c r="D4" s="130"/>
      <c r="E4" s="130"/>
      <c r="F4" s="130"/>
      <c r="G4" s="130"/>
      <c r="H4" s="130"/>
      <c r="I4" s="125" t="s">
        <v>21</v>
      </c>
      <c r="J4" s="126"/>
      <c r="K4" s="126"/>
      <c r="L4" s="126"/>
      <c r="M4" s="127"/>
      <c r="N4" s="125" t="s">
        <v>22</v>
      </c>
      <c r="O4" s="126"/>
      <c r="P4" s="126"/>
      <c r="Q4" s="126"/>
      <c r="R4" s="127"/>
      <c r="S4" s="125" t="s">
        <v>23</v>
      </c>
      <c r="T4" s="126"/>
      <c r="U4" s="126"/>
      <c r="V4" s="126"/>
      <c r="W4" s="127"/>
      <c r="X4" s="129" t="s">
        <v>17</v>
      </c>
      <c r="Y4" s="129" t="s">
        <v>24</v>
      </c>
      <c r="Z4" s="130" t="s">
        <v>31</v>
      </c>
      <c r="AA4" s="130"/>
      <c r="AB4" s="130"/>
      <c r="AC4" s="130"/>
      <c r="AD4" s="130"/>
      <c r="AE4" s="130"/>
      <c r="AF4" s="125" t="s">
        <v>21</v>
      </c>
      <c r="AG4" s="126"/>
      <c r="AH4" s="126"/>
      <c r="AI4" s="126"/>
      <c r="AJ4" s="127"/>
      <c r="AK4" s="125" t="s">
        <v>22</v>
      </c>
      <c r="AL4" s="126"/>
      <c r="AM4" s="126"/>
      <c r="AN4" s="126"/>
      <c r="AO4" s="127"/>
      <c r="AP4" s="125" t="s">
        <v>23</v>
      </c>
      <c r="AQ4" s="126"/>
      <c r="AR4" s="126"/>
      <c r="AS4" s="126"/>
      <c r="AT4" s="127"/>
      <c r="AU4" s="129" t="s">
        <v>17</v>
      </c>
      <c r="AV4" s="129" t="s">
        <v>24</v>
      </c>
      <c r="AW4" s="130" t="s">
        <v>31</v>
      </c>
      <c r="AX4" s="130"/>
      <c r="AY4" s="130"/>
      <c r="AZ4" s="130"/>
      <c r="BA4" s="130"/>
      <c r="BB4" s="130"/>
      <c r="BC4" s="125" t="s">
        <v>21</v>
      </c>
      <c r="BD4" s="126"/>
      <c r="BE4" s="126"/>
      <c r="BF4" s="126"/>
      <c r="BG4" s="127"/>
      <c r="BH4" s="125" t="s">
        <v>22</v>
      </c>
      <c r="BI4" s="126"/>
      <c r="BJ4" s="126"/>
      <c r="BK4" s="126"/>
      <c r="BL4" s="127"/>
      <c r="BM4" s="125" t="s">
        <v>23</v>
      </c>
      <c r="BN4" s="126"/>
      <c r="BO4" s="126"/>
      <c r="BP4" s="126"/>
      <c r="BQ4" s="127"/>
      <c r="BR4" s="129" t="s">
        <v>17</v>
      </c>
      <c r="BS4" s="129" t="s">
        <v>24</v>
      </c>
      <c r="BT4" s="130" t="s">
        <v>31</v>
      </c>
      <c r="BU4" s="130"/>
      <c r="BV4" s="130"/>
      <c r="BW4" s="130"/>
      <c r="BX4" s="130"/>
      <c r="BY4" s="130"/>
      <c r="BZ4" s="125" t="s">
        <v>21</v>
      </c>
      <c r="CA4" s="126"/>
      <c r="CB4" s="126"/>
      <c r="CC4" s="126"/>
      <c r="CD4" s="127"/>
      <c r="CE4" s="125" t="s">
        <v>22</v>
      </c>
      <c r="CF4" s="126"/>
      <c r="CG4" s="126"/>
      <c r="CH4" s="126"/>
      <c r="CI4" s="127"/>
      <c r="CJ4" s="125" t="s">
        <v>23</v>
      </c>
      <c r="CK4" s="126"/>
      <c r="CL4" s="126"/>
      <c r="CM4" s="126"/>
      <c r="CN4" s="127"/>
      <c r="CO4" s="129" t="s">
        <v>17</v>
      </c>
      <c r="CP4" s="129" t="s">
        <v>24</v>
      </c>
      <c r="CQ4" s="130" t="s">
        <v>31</v>
      </c>
      <c r="CR4" s="130"/>
      <c r="CS4" s="130"/>
      <c r="CT4" s="130"/>
      <c r="CU4" s="130"/>
      <c r="CV4" s="130"/>
      <c r="CW4" s="125" t="s">
        <v>21</v>
      </c>
      <c r="CX4" s="126"/>
      <c r="CY4" s="126"/>
      <c r="CZ4" s="126"/>
      <c r="DA4" s="127"/>
      <c r="DB4" s="125" t="s">
        <v>22</v>
      </c>
      <c r="DC4" s="126"/>
      <c r="DD4" s="126"/>
      <c r="DE4" s="126"/>
      <c r="DF4" s="127"/>
      <c r="DG4" s="125" t="s">
        <v>23</v>
      </c>
      <c r="DH4" s="126"/>
      <c r="DI4" s="126"/>
      <c r="DJ4" s="126"/>
      <c r="DK4" s="127"/>
      <c r="DL4" s="129" t="s">
        <v>17</v>
      </c>
      <c r="DM4" s="129" t="s">
        <v>24</v>
      </c>
      <c r="DN4" s="130" t="s">
        <v>31</v>
      </c>
      <c r="DO4" s="130"/>
      <c r="DP4" s="130"/>
      <c r="DQ4" s="130"/>
      <c r="DR4" s="130"/>
      <c r="DS4" s="130"/>
      <c r="DT4" s="125" t="s">
        <v>21</v>
      </c>
      <c r="DU4" s="126"/>
      <c r="DV4" s="126"/>
      <c r="DW4" s="126"/>
      <c r="DX4" s="127"/>
      <c r="DY4" s="125" t="s">
        <v>22</v>
      </c>
      <c r="DZ4" s="126"/>
      <c r="EA4" s="126"/>
      <c r="EB4" s="126"/>
      <c r="EC4" s="127"/>
      <c r="ED4" s="125" t="s">
        <v>23</v>
      </c>
      <c r="EE4" s="126"/>
      <c r="EF4" s="126"/>
      <c r="EG4" s="126"/>
      <c r="EH4" s="127"/>
      <c r="EI4" s="129" t="s">
        <v>17</v>
      </c>
      <c r="EJ4" s="129" t="s">
        <v>24</v>
      </c>
      <c r="EK4" s="130" t="s">
        <v>31</v>
      </c>
      <c r="EL4" s="130"/>
      <c r="EM4" s="130"/>
      <c r="EN4" s="130"/>
      <c r="EO4" s="130"/>
      <c r="EP4" s="130"/>
      <c r="EQ4" s="125" t="s">
        <v>21</v>
      </c>
      <c r="ER4" s="126"/>
      <c r="ES4" s="126"/>
      <c r="ET4" s="126"/>
      <c r="EU4" s="127"/>
      <c r="EV4" s="125" t="s">
        <v>22</v>
      </c>
      <c r="EW4" s="126"/>
      <c r="EX4" s="126"/>
      <c r="EY4" s="126"/>
      <c r="EZ4" s="127"/>
      <c r="FA4" s="125" t="s">
        <v>23</v>
      </c>
      <c r="FB4" s="126"/>
      <c r="FC4" s="126"/>
      <c r="FD4" s="126"/>
      <c r="FE4" s="127"/>
      <c r="FF4" s="129" t="s">
        <v>17</v>
      </c>
      <c r="FG4" s="129" t="s">
        <v>24</v>
      </c>
      <c r="FH4" s="130" t="s">
        <v>31</v>
      </c>
      <c r="FI4" s="130"/>
      <c r="FJ4" s="130"/>
      <c r="FK4" s="130"/>
      <c r="FL4" s="130"/>
      <c r="FM4" s="130"/>
      <c r="FN4" s="125" t="s">
        <v>21</v>
      </c>
      <c r="FO4" s="126"/>
      <c r="FP4" s="126"/>
      <c r="FQ4" s="126"/>
      <c r="FR4" s="127"/>
      <c r="FS4" s="125" t="s">
        <v>22</v>
      </c>
      <c r="FT4" s="126"/>
      <c r="FU4" s="126"/>
      <c r="FV4" s="126"/>
      <c r="FW4" s="127"/>
      <c r="FX4" s="125" t="s">
        <v>23</v>
      </c>
      <c r="FY4" s="126"/>
      <c r="FZ4" s="126"/>
      <c r="GA4" s="126"/>
      <c r="GB4" s="127"/>
      <c r="GC4" s="129" t="s">
        <v>17</v>
      </c>
      <c r="GD4" s="129" t="s">
        <v>24</v>
      </c>
      <c r="GE4" s="130" t="s">
        <v>31</v>
      </c>
      <c r="GF4" s="130"/>
      <c r="GG4" s="130"/>
      <c r="GH4" s="130"/>
      <c r="GI4" s="130"/>
      <c r="GJ4" s="130"/>
      <c r="GK4" s="125" t="s">
        <v>21</v>
      </c>
      <c r="GL4" s="126"/>
      <c r="GM4" s="126"/>
      <c r="GN4" s="126"/>
      <c r="GO4" s="127"/>
      <c r="GP4" s="125" t="s">
        <v>22</v>
      </c>
      <c r="GQ4" s="126"/>
      <c r="GR4" s="126"/>
      <c r="GS4" s="126"/>
      <c r="GT4" s="127"/>
      <c r="GU4" s="125" t="s">
        <v>23</v>
      </c>
      <c r="GV4" s="126"/>
      <c r="GW4" s="126"/>
      <c r="GX4" s="126"/>
      <c r="GY4" s="127"/>
      <c r="GZ4" s="129" t="s">
        <v>17</v>
      </c>
      <c r="HA4" s="129" t="s">
        <v>24</v>
      </c>
      <c r="HB4" s="130" t="s">
        <v>31</v>
      </c>
      <c r="HC4" s="130"/>
      <c r="HD4" s="130"/>
      <c r="HE4" s="130"/>
      <c r="HF4" s="130"/>
      <c r="HG4" s="130"/>
      <c r="HH4" s="125" t="s">
        <v>21</v>
      </c>
      <c r="HI4" s="126"/>
      <c r="HJ4" s="126"/>
      <c r="HK4" s="126"/>
      <c r="HL4" s="127"/>
      <c r="HM4" s="125" t="s">
        <v>22</v>
      </c>
      <c r="HN4" s="126"/>
      <c r="HO4" s="126"/>
      <c r="HP4" s="126"/>
      <c r="HQ4" s="127"/>
      <c r="HR4" s="125" t="s">
        <v>23</v>
      </c>
      <c r="HS4" s="126"/>
      <c r="HT4" s="126"/>
      <c r="HU4" s="126"/>
      <c r="HV4" s="127"/>
      <c r="HW4" s="129" t="s">
        <v>17</v>
      </c>
      <c r="HX4" s="129" t="s">
        <v>24</v>
      </c>
      <c r="HY4" s="130" t="s">
        <v>31</v>
      </c>
      <c r="HZ4" s="130"/>
      <c r="IA4" s="130"/>
      <c r="IB4" s="130"/>
      <c r="IC4" s="130"/>
      <c r="ID4" s="130"/>
      <c r="IE4" s="125" t="s">
        <v>21</v>
      </c>
      <c r="IF4" s="126"/>
      <c r="IG4" s="126"/>
      <c r="IH4" s="126"/>
      <c r="II4" s="127"/>
      <c r="IJ4" s="125" t="s">
        <v>22</v>
      </c>
      <c r="IK4" s="126"/>
      <c r="IL4" s="126"/>
      <c r="IM4" s="126"/>
      <c r="IN4" s="127"/>
      <c r="IO4" s="125" t="s">
        <v>23</v>
      </c>
      <c r="IP4" s="126"/>
      <c r="IQ4" s="126"/>
      <c r="IR4" s="126"/>
      <c r="IS4" s="127"/>
      <c r="IT4" s="129" t="s">
        <v>17</v>
      </c>
      <c r="IU4" s="129" t="s">
        <v>24</v>
      </c>
      <c r="IV4" s="130" t="s">
        <v>31</v>
      </c>
      <c r="IW4" s="130"/>
      <c r="IX4" s="130"/>
      <c r="IY4" s="130"/>
      <c r="IZ4" s="130"/>
      <c r="JA4" s="130"/>
      <c r="JB4" s="125" t="s">
        <v>21</v>
      </c>
      <c r="JC4" s="126"/>
      <c r="JD4" s="126"/>
      <c r="JE4" s="126"/>
      <c r="JF4" s="127"/>
      <c r="JG4" s="125" t="s">
        <v>22</v>
      </c>
      <c r="JH4" s="126"/>
      <c r="JI4" s="126"/>
      <c r="JJ4" s="126"/>
      <c r="JK4" s="127"/>
      <c r="JL4" s="125" t="s">
        <v>23</v>
      </c>
      <c r="JM4" s="126"/>
      <c r="JN4" s="126"/>
      <c r="JO4" s="126"/>
      <c r="JP4" s="127"/>
      <c r="JQ4" s="129" t="s">
        <v>17</v>
      </c>
      <c r="JR4" s="129" t="s">
        <v>24</v>
      </c>
      <c r="JS4" s="130" t="s">
        <v>31</v>
      </c>
      <c r="JT4" s="130"/>
      <c r="JU4" s="130"/>
      <c r="JV4" s="130"/>
      <c r="JW4" s="130"/>
      <c r="JX4" s="130"/>
      <c r="JY4" s="125" t="s">
        <v>21</v>
      </c>
      <c r="JZ4" s="126"/>
      <c r="KA4" s="126"/>
      <c r="KB4" s="126"/>
      <c r="KC4" s="127"/>
      <c r="KD4" s="125" t="s">
        <v>22</v>
      </c>
      <c r="KE4" s="126"/>
      <c r="KF4" s="126"/>
      <c r="KG4" s="126"/>
      <c r="KH4" s="127"/>
      <c r="KI4" s="125" t="s">
        <v>23</v>
      </c>
      <c r="KJ4" s="126"/>
      <c r="KK4" s="126"/>
      <c r="KL4" s="126"/>
      <c r="KM4" s="127"/>
      <c r="KN4" s="129" t="s">
        <v>17</v>
      </c>
      <c r="KO4" s="129" t="s">
        <v>24</v>
      </c>
      <c r="KP4" s="130" t="s">
        <v>31</v>
      </c>
      <c r="KQ4" s="130"/>
      <c r="KR4" s="130"/>
      <c r="KS4" s="130"/>
      <c r="KT4" s="130"/>
      <c r="KU4" s="130"/>
      <c r="KV4" s="125" t="s">
        <v>21</v>
      </c>
      <c r="KW4" s="126"/>
      <c r="KX4" s="126"/>
      <c r="KY4" s="126"/>
      <c r="KZ4" s="127"/>
      <c r="LA4" s="125" t="s">
        <v>22</v>
      </c>
      <c r="LB4" s="126"/>
      <c r="LC4" s="126"/>
      <c r="LD4" s="126"/>
      <c r="LE4" s="127"/>
      <c r="LF4" s="125" t="s">
        <v>23</v>
      </c>
      <c r="LG4" s="126"/>
      <c r="LH4" s="126"/>
      <c r="LI4" s="126"/>
      <c r="LJ4" s="127"/>
      <c r="LK4" s="129" t="s">
        <v>17</v>
      </c>
      <c r="LL4" s="129" t="s">
        <v>24</v>
      </c>
      <c r="LM4" s="130" t="s">
        <v>31</v>
      </c>
      <c r="LN4" s="130"/>
      <c r="LO4" s="130"/>
      <c r="LP4" s="130"/>
      <c r="LQ4" s="130"/>
      <c r="LR4" s="130"/>
      <c r="LS4" s="125" t="s">
        <v>21</v>
      </c>
      <c r="LT4" s="126"/>
      <c r="LU4" s="126"/>
      <c r="LV4" s="126"/>
      <c r="LW4" s="127"/>
      <c r="LX4" s="125" t="s">
        <v>22</v>
      </c>
      <c r="LY4" s="126"/>
      <c r="LZ4" s="126"/>
      <c r="MA4" s="126"/>
      <c r="MB4" s="127"/>
      <c r="MC4" s="125" t="s">
        <v>23</v>
      </c>
      <c r="MD4" s="126"/>
      <c r="ME4" s="126"/>
      <c r="MF4" s="126"/>
      <c r="MG4" s="127"/>
      <c r="MH4" s="129" t="s">
        <v>17</v>
      </c>
      <c r="MI4" s="129" t="s">
        <v>24</v>
      </c>
      <c r="MJ4" s="130" t="s">
        <v>31</v>
      </c>
      <c r="MK4" s="130"/>
      <c r="ML4" s="130"/>
      <c r="MM4" s="130"/>
      <c r="MN4" s="130"/>
      <c r="MO4" s="130"/>
      <c r="MP4" s="125" t="s">
        <v>21</v>
      </c>
      <c r="MQ4" s="126"/>
      <c r="MR4" s="126"/>
      <c r="MS4" s="126"/>
      <c r="MT4" s="127"/>
      <c r="MU4" s="125" t="s">
        <v>22</v>
      </c>
      <c r="MV4" s="126"/>
      <c r="MW4" s="126"/>
      <c r="MX4" s="126"/>
      <c r="MY4" s="127"/>
      <c r="MZ4" s="125" t="s">
        <v>23</v>
      </c>
      <c r="NA4" s="126"/>
      <c r="NB4" s="126"/>
      <c r="NC4" s="126"/>
      <c r="ND4" s="127"/>
      <c r="NE4" s="129" t="s">
        <v>17</v>
      </c>
      <c r="NF4" s="129" t="s">
        <v>24</v>
      </c>
      <c r="NG4" s="130" t="s">
        <v>31</v>
      </c>
      <c r="NH4" s="130"/>
      <c r="NI4" s="130"/>
      <c r="NJ4" s="130"/>
      <c r="NK4" s="130"/>
      <c r="NL4" s="130"/>
      <c r="NM4" s="125" t="s">
        <v>21</v>
      </c>
      <c r="NN4" s="126"/>
      <c r="NO4" s="126"/>
      <c r="NP4" s="126"/>
      <c r="NQ4" s="127"/>
      <c r="NR4" s="125" t="s">
        <v>22</v>
      </c>
      <c r="NS4" s="126"/>
      <c r="NT4" s="126"/>
      <c r="NU4" s="126"/>
      <c r="NV4" s="127"/>
      <c r="NW4" s="125" t="s">
        <v>23</v>
      </c>
      <c r="NX4" s="126"/>
      <c r="NY4" s="126"/>
      <c r="NZ4" s="126"/>
      <c r="OA4" s="127"/>
    </row>
    <row r="5" spans="1:391" s="2" customFormat="1" ht="18.5" customHeight="1">
      <c r="A5" s="124"/>
      <c r="B5" s="124"/>
      <c r="C5" s="8" t="s">
        <v>51</v>
      </c>
      <c r="D5" s="8">
        <v>2019</v>
      </c>
      <c r="E5" s="8">
        <v>2020</v>
      </c>
      <c r="F5" s="8">
        <v>2021</v>
      </c>
      <c r="G5" s="8">
        <v>2022</v>
      </c>
      <c r="H5" s="8">
        <v>2023</v>
      </c>
      <c r="I5" s="4">
        <v>2019</v>
      </c>
      <c r="J5" s="4">
        <v>2020</v>
      </c>
      <c r="K5" s="4">
        <v>2021</v>
      </c>
      <c r="L5" s="4">
        <v>2022</v>
      </c>
      <c r="M5" s="4">
        <v>2023</v>
      </c>
      <c r="N5" s="4">
        <v>2019</v>
      </c>
      <c r="O5" s="4">
        <v>2020</v>
      </c>
      <c r="P5" s="4">
        <v>2021</v>
      </c>
      <c r="Q5" s="4">
        <v>2022</v>
      </c>
      <c r="R5" s="4">
        <v>2023</v>
      </c>
      <c r="S5" s="4">
        <v>2019</v>
      </c>
      <c r="T5" s="4">
        <v>2020</v>
      </c>
      <c r="U5" s="4">
        <v>2021</v>
      </c>
      <c r="V5" s="4">
        <v>2022</v>
      </c>
      <c r="W5" s="4">
        <v>2023</v>
      </c>
      <c r="X5" s="124"/>
      <c r="Y5" s="124"/>
      <c r="Z5" s="8" t="s">
        <v>51</v>
      </c>
      <c r="AA5" s="8">
        <v>2019</v>
      </c>
      <c r="AB5" s="8">
        <v>2020</v>
      </c>
      <c r="AC5" s="8">
        <v>2021</v>
      </c>
      <c r="AD5" s="8">
        <v>2022</v>
      </c>
      <c r="AE5" s="8">
        <v>2023</v>
      </c>
      <c r="AF5" s="4">
        <v>2019</v>
      </c>
      <c r="AG5" s="4">
        <v>2020</v>
      </c>
      <c r="AH5" s="4">
        <v>2021</v>
      </c>
      <c r="AI5" s="4">
        <v>2022</v>
      </c>
      <c r="AJ5" s="4">
        <v>2023</v>
      </c>
      <c r="AK5" s="4">
        <v>2019</v>
      </c>
      <c r="AL5" s="4">
        <v>2020</v>
      </c>
      <c r="AM5" s="4">
        <v>2021</v>
      </c>
      <c r="AN5" s="4">
        <v>2022</v>
      </c>
      <c r="AO5" s="4">
        <v>2023</v>
      </c>
      <c r="AP5" s="4">
        <v>2019</v>
      </c>
      <c r="AQ5" s="4">
        <v>2020</v>
      </c>
      <c r="AR5" s="4">
        <v>2021</v>
      </c>
      <c r="AS5" s="4">
        <v>2022</v>
      </c>
      <c r="AT5" s="4">
        <v>2023</v>
      </c>
      <c r="AU5" s="124"/>
      <c r="AV5" s="124"/>
      <c r="AW5" s="8" t="s">
        <v>51</v>
      </c>
      <c r="AX5" s="8">
        <v>2019</v>
      </c>
      <c r="AY5" s="8">
        <v>2020</v>
      </c>
      <c r="AZ5" s="8">
        <v>2021</v>
      </c>
      <c r="BA5" s="8">
        <v>2022</v>
      </c>
      <c r="BB5" s="8">
        <v>2023</v>
      </c>
      <c r="BC5" s="4">
        <v>2019</v>
      </c>
      <c r="BD5" s="4">
        <v>2020</v>
      </c>
      <c r="BE5" s="4">
        <v>2021</v>
      </c>
      <c r="BF5" s="4">
        <v>2022</v>
      </c>
      <c r="BG5" s="4">
        <v>2023</v>
      </c>
      <c r="BH5" s="4">
        <v>2019</v>
      </c>
      <c r="BI5" s="4">
        <v>2020</v>
      </c>
      <c r="BJ5" s="4">
        <v>2021</v>
      </c>
      <c r="BK5" s="4">
        <v>2022</v>
      </c>
      <c r="BL5" s="4">
        <v>2023</v>
      </c>
      <c r="BM5" s="4">
        <v>2019</v>
      </c>
      <c r="BN5" s="4">
        <v>2020</v>
      </c>
      <c r="BO5" s="4">
        <v>2021</v>
      </c>
      <c r="BP5" s="4">
        <v>2022</v>
      </c>
      <c r="BQ5" s="4">
        <v>2023</v>
      </c>
      <c r="BR5" s="124"/>
      <c r="BS5" s="124"/>
      <c r="BT5" s="8" t="s">
        <v>51</v>
      </c>
      <c r="BU5" s="8">
        <v>2019</v>
      </c>
      <c r="BV5" s="8">
        <v>2020</v>
      </c>
      <c r="BW5" s="8">
        <v>2021</v>
      </c>
      <c r="BX5" s="8">
        <v>2022</v>
      </c>
      <c r="BY5" s="8">
        <v>2023</v>
      </c>
      <c r="BZ5" s="4">
        <v>2019</v>
      </c>
      <c r="CA5" s="4">
        <v>2020</v>
      </c>
      <c r="CB5" s="4">
        <v>2021</v>
      </c>
      <c r="CC5" s="4">
        <v>2022</v>
      </c>
      <c r="CD5" s="4">
        <v>2023</v>
      </c>
      <c r="CE5" s="4">
        <v>2019</v>
      </c>
      <c r="CF5" s="4">
        <v>2020</v>
      </c>
      <c r="CG5" s="4">
        <v>2021</v>
      </c>
      <c r="CH5" s="4">
        <v>2022</v>
      </c>
      <c r="CI5" s="4">
        <v>2023</v>
      </c>
      <c r="CJ5" s="4">
        <v>2019</v>
      </c>
      <c r="CK5" s="4">
        <v>2020</v>
      </c>
      <c r="CL5" s="4">
        <v>2021</v>
      </c>
      <c r="CM5" s="4">
        <v>2022</v>
      </c>
      <c r="CN5" s="4">
        <v>2023</v>
      </c>
      <c r="CO5" s="124"/>
      <c r="CP5" s="124"/>
      <c r="CQ5" s="8" t="s">
        <v>51</v>
      </c>
      <c r="CR5" s="8">
        <v>2019</v>
      </c>
      <c r="CS5" s="8">
        <v>2020</v>
      </c>
      <c r="CT5" s="8">
        <v>2021</v>
      </c>
      <c r="CU5" s="8">
        <v>2022</v>
      </c>
      <c r="CV5" s="8">
        <v>2023</v>
      </c>
      <c r="CW5" s="4">
        <v>2019</v>
      </c>
      <c r="CX5" s="4">
        <v>2020</v>
      </c>
      <c r="CY5" s="4">
        <v>2021</v>
      </c>
      <c r="CZ5" s="4">
        <v>2022</v>
      </c>
      <c r="DA5" s="4">
        <v>2023</v>
      </c>
      <c r="DB5" s="4">
        <v>2019</v>
      </c>
      <c r="DC5" s="4">
        <v>2020</v>
      </c>
      <c r="DD5" s="4">
        <v>2021</v>
      </c>
      <c r="DE5" s="4">
        <v>2022</v>
      </c>
      <c r="DF5" s="4">
        <v>2023</v>
      </c>
      <c r="DG5" s="4">
        <v>2019</v>
      </c>
      <c r="DH5" s="4">
        <v>2020</v>
      </c>
      <c r="DI5" s="4">
        <v>2021</v>
      </c>
      <c r="DJ5" s="4">
        <v>2022</v>
      </c>
      <c r="DK5" s="4">
        <v>2023</v>
      </c>
      <c r="DL5" s="124"/>
      <c r="DM5" s="124"/>
      <c r="DN5" s="8" t="s">
        <v>51</v>
      </c>
      <c r="DO5" s="8">
        <v>2019</v>
      </c>
      <c r="DP5" s="8">
        <v>2020</v>
      </c>
      <c r="DQ5" s="8">
        <v>2021</v>
      </c>
      <c r="DR5" s="8">
        <v>2022</v>
      </c>
      <c r="DS5" s="8">
        <v>2023</v>
      </c>
      <c r="DT5" s="4">
        <v>2019</v>
      </c>
      <c r="DU5" s="4">
        <v>2020</v>
      </c>
      <c r="DV5" s="4">
        <v>2021</v>
      </c>
      <c r="DW5" s="4">
        <v>2022</v>
      </c>
      <c r="DX5" s="4">
        <v>2023</v>
      </c>
      <c r="DY5" s="4">
        <v>2019</v>
      </c>
      <c r="DZ5" s="4">
        <v>2020</v>
      </c>
      <c r="EA5" s="4">
        <v>2021</v>
      </c>
      <c r="EB5" s="4">
        <v>2022</v>
      </c>
      <c r="EC5" s="4">
        <v>2023</v>
      </c>
      <c r="ED5" s="4">
        <v>2019</v>
      </c>
      <c r="EE5" s="4">
        <v>2020</v>
      </c>
      <c r="EF5" s="4">
        <v>2021</v>
      </c>
      <c r="EG5" s="4">
        <v>2022</v>
      </c>
      <c r="EH5" s="4">
        <v>2023</v>
      </c>
      <c r="EI5" s="124"/>
      <c r="EJ5" s="124"/>
      <c r="EK5" s="8" t="s">
        <v>51</v>
      </c>
      <c r="EL5" s="8">
        <v>2019</v>
      </c>
      <c r="EM5" s="8">
        <v>2020</v>
      </c>
      <c r="EN5" s="8">
        <v>2021</v>
      </c>
      <c r="EO5" s="8">
        <v>2022</v>
      </c>
      <c r="EP5" s="8">
        <v>2023</v>
      </c>
      <c r="EQ5" s="4">
        <v>2019</v>
      </c>
      <c r="ER5" s="4">
        <v>2020</v>
      </c>
      <c r="ES5" s="4">
        <v>2021</v>
      </c>
      <c r="ET5" s="4">
        <v>2022</v>
      </c>
      <c r="EU5" s="4">
        <v>2023</v>
      </c>
      <c r="EV5" s="4">
        <v>2019</v>
      </c>
      <c r="EW5" s="4">
        <v>2020</v>
      </c>
      <c r="EX5" s="4">
        <v>2021</v>
      </c>
      <c r="EY5" s="4">
        <v>2022</v>
      </c>
      <c r="EZ5" s="4">
        <v>2023</v>
      </c>
      <c r="FA5" s="4">
        <v>2019</v>
      </c>
      <c r="FB5" s="4">
        <v>2020</v>
      </c>
      <c r="FC5" s="4">
        <v>2021</v>
      </c>
      <c r="FD5" s="4">
        <v>2022</v>
      </c>
      <c r="FE5" s="4">
        <v>2023</v>
      </c>
      <c r="FF5" s="124"/>
      <c r="FG5" s="124"/>
      <c r="FH5" s="8" t="s">
        <v>51</v>
      </c>
      <c r="FI5" s="8">
        <v>2019</v>
      </c>
      <c r="FJ5" s="8">
        <v>2020</v>
      </c>
      <c r="FK5" s="8">
        <v>2021</v>
      </c>
      <c r="FL5" s="8">
        <v>2022</v>
      </c>
      <c r="FM5" s="8">
        <v>2023</v>
      </c>
      <c r="FN5" s="4">
        <v>2019</v>
      </c>
      <c r="FO5" s="4">
        <v>2020</v>
      </c>
      <c r="FP5" s="4">
        <v>2021</v>
      </c>
      <c r="FQ5" s="4">
        <v>2022</v>
      </c>
      <c r="FR5" s="4">
        <v>2023</v>
      </c>
      <c r="FS5" s="4">
        <v>2019</v>
      </c>
      <c r="FT5" s="4">
        <v>2020</v>
      </c>
      <c r="FU5" s="4">
        <v>2021</v>
      </c>
      <c r="FV5" s="4">
        <v>2022</v>
      </c>
      <c r="FW5" s="4">
        <v>2023</v>
      </c>
      <c r="FX5" s="4">
        <v>2019</v>
      </c>
      <c r="FY5" s="4">
        <v>2020</v>
      </c>
      <c r="FZ5" s="4">
        <v>2021</v>
      </c>
      <c r="GA5" s="4">
        <v>2022</v>
      </c>
      <c r="GB5" s="4">
        <v>2023</v>
      </c>
      <c r="GC5" s="124"/>
      <c r="GD5" s="124"/>
      <c r="GE5" s="8" t="s">
        <v>51</v>
      </c>
      <c r="GF5" s="8">
        <v>2019</v>
      </c>
      <c r="GG5" s="8">
        <v>2020</v>
      </c>
      <c r="GH5" s="8">
        <v>2021</v>
      </c>
      <c r="GI5" s="8">
        <v>2022</v>
      </c>
      <c r="GJ5" s="8">
        <v>2023</v>
      </c>
      <c r="GK5" s="4">
        <v>2019</v>
      </c>
      <c r="GL5" s="4">
        <v>2020</v>
      </c>
      <c r="GM5" s="4">
        <v>2021</v>
      </c>
      <c r="GN5" s="4">
        <v>2022</v>
      </c>
      <c r="GO5" s="4">
        <v>2023</v>
      </c>
      <c r="GP5" s="4">
        <v>2019</v>
      </c>
      <c r="GQ5" s="4">
        <v>2020</v>
      </c>
      <c r="GR5" s="4">
        <v>2021</v>
      </c>
      <c r="GS5" s="4">
        <v>2022</v>
      </c>
      <c r="GT5" s="4">
        <v>2023</v>
      </c>
      <c r="GU5" s="4">
        <v>2019</v>
      </c>
      <c r="GV5" s="4">
        <v>2020</v>
      </c>
      <c r="GW5" s="4">
        <v>2021</v>
      </c>
      <c r="GX5" s="4">
        <v>2022</v>
      </c>
      <c r="GY5" s="4">
        <v>2023</v>
      </c>
      <c r="GZ5" s="124"/>
      <c r="HA5" s="124"/>
      <c r="HB5" s="8" t="s">
        <v>51</v>
      </c>
      <c r="HC5" s="8">
        <v>2019</v>
      </c>
      <c r="HD5" s="8">
        <v>2020</v>
      </c>
      <c r="HE5" s="8">
        <v>2021</v>
      </c>
      <c r="HF5" s="8">
        <v>2022</v>
      </c>
      <c r="HG5" s="8">
        <v>2023</v>
      </c>
      <c r="HH5" s="4">
        <v>2019</v>
      </c>
      <c r="HI5" s="4">
        <v>2020</v>
      </c>
      <c r="HJ5" s="4">
        <v>2021</v>
      </c>
      <c r="HK5" s="4">
        <v>2022</v>
      </c>
      <c r="HL5" s="4">
        <v>2023</v>
      </c>
      <c r="HM5" s="4">
        <v>2019</v>
      </c>
      <c r="HN5" s="4">
        <v>2020</v>
      </c>
      <c r="HO5" s="4">
        <v>2021</v>
      </c>
      <c r="HP5" s="4">
        <v>2022</v>
      </c>
      <c r="HQ5" s="4">
        <v>2023</v>
      </c>
      <c r="HR5" s="4">
        <v>2019</v>
      </c>
      <c r="HS5" s="4">
        <v>2020</v>
      </c>
      <c r="HT5" s="4">
        <v>2021</v>
      </c>
      <c r="HU5" s="4">
        <v>2022</v>
      </c>
      <c r="HV5" s="4">
        <v>2023</v>
      </c>
      <c r="HW5" s="124"/>
      <c r="HX5" s="124"/>
      <c r="HY5" s="8" t="s">
        <v>51</v>
      </c>
      <c r="HZ5" s="8">
        <v>2019</v>
      </c>
      <c r="IA5" s="8">
        <v>2020</v>
      </c>
      <c r="IB5" s="8">
        <v>2021</v>
      </c>
      <c r="IC5" s="8">
        <v>2022</v>
      </c>
      <c r="ID5" s="8">
        <v>2023</v>
      </c>
      <c r="IE5" s="4">
        <v>2019</v>
      </c>
      <c r="IF5" s="4">
        <v>2020</v>
      </c>
      <c r="IG5" s="4">
        <v>2021</v>
      </c>
      <c r="IH5" s="4">
        <v>2022</v>
      </c>
      <c r="II5" s="4">
        <v>2023</v>
      </c>
      <c r="IJ5" s="4">
        <v>2019</v>
      </c>
      <c r="IK5" s="4">
        <v>2020</v>
      </c>
      <c r="IL5" s="4">
        <v>2021</v>
      </c>
      <c r="IM5" s="4">
        <v>2022</v>
      </c>
      <c r="IN5" s="4">
        <v>2023</v>
      </c>
      <c r="IO5" s="4">
        <v>2019</v>
      </c>
      <c r="IP5" s="4">
        <v>2020</v>
      </c>
      <c r="IQ5" s="4">
        <v>2021</v>
      </c>
      <c r="IR5" s="4">
        <v>2022</v>
      </c>
      <c r="IS5" s="4">
        <v>2023</v>
      </c>
      <c r="IT5" s="124"/>
      <c r="IU5" s="124"/>
      <c r="IV5" s="8" t="s">
        <v>51</v>
      </c>
      <c r="IW5" s="8">
        <v>2019</v>
      </c>
      <c r="IX5" s="8">
        <v>2020</v>
      </c>
      <c r="IY5" s="8">
        <v>2021</v>
      </c>
      <c r="IZ5" s="8">
        <v>2022</v>
      </c>
      <c r="JA5" s="8">
        <v>2023</v>
      </c>
      <c r="JB5" s="4">
        <v>2019</v>
      </c>
      <c r="JC5" s="4">
        <v>2020</v>
      </c>
      <c r="JD5" s="4">
        <v>2021</v>
      </c>
      <c r="JE5" s="4">
        <v>2022</v>
      </c>
      <c r="JF5" s="4">
        <v>2023</v>
      </c>
      <c r="JG5" s="4">
        <v>2019</v>
      </c>
      <c r="JH5" s="4">
        <v>2020</v>
      </c>
      <c r="JI5" s="4">
        <v>2021</v>
      </c>
      <c r="JJ5" s="4">
        <v>2022</v>
      </c>
      <c r="JK5" s="4">
        <v>2023</v>
      </c>
      <c r="JL5" s="4">
        <v>2019</v>
      </c>
      <c r="JM5" s="4">
        <v>2020</v>
      </c>
      <c r="JN5" s="4">
        <v>2021</v>
      </c>
      <c r="JO5" s="4">
        <v>2022</v>
      </c>
      <c r="JP5" s="4">
        <v>2023</v>
      </c>
      <c r="JQ5" s="124"/>
      <c r="JR5" s="124"/>
      <c r="JS5" s="8" t="s">
        <v>51</v>
      </c>
      <c r="JT5" s="8">
        <v>2019</v>
      </c>
      <c r="JU5" s="8">
        <v>2020</v>
      </c>
      <c r="JV5" s="8">
        <v>2021</v>
      </c>
      <c r="JW5" s="8">
        <v>2022</v>
      </c>
      <c r="JX5" s="8">
        <v>2023</v>
      </c>
      <c r="JY5" s="4">
        <v>2019</v>
      </c>
      <c r="JZ5" s="4">
        <v>2020</v>
      </c>
      <c r="KA5" s="4">
        <v>2021</v>
      </c>
      <c r="KB5" s="4">
        <v>2022</v>
      </c>
      <c r="KC5" s="4">
        <v>2023</v>
      </c>
      <c r="KD5" s="4">
        <v>2019</v>
      </c>
      <c r="KE5" s="4">
        <v>2020</v>
      </c>
      <c r="KF5" s="4">
        <v>2021</v>
      </c>
      <c r="KG5" s="4">
        <v>2022</v>
      </c>
      <c r="KH5" s="4">
        <v>2023</v>
      </c>
      <c r="KI5" s="4">
        <v>2019</v>
      </c>
      <c r="KJ5" s="4">
        <v>2020</v>
      </c>
      <c r="KK5" s="4">
        <v>2021</v>
      </c>
      <c r="KL5" s="4">
        <v>2022</v>
      </c>
      <c r="KM5" s="4">
        <v>2023</v>
      </c>
      <c r="KN5" s="124"/>
      <c r="KO5" s="124"/>
      <c r="KP5" s="8" t="s">
        <v>51</v>
      </c>
      <c r="KQ5" s="8">
        <v>2019</v>
      </c>
      <c r="KR5" s="8">
        <v>2020</v>
      </c>
      <c r="KS5" s="8">
        <v>2021</v>
      </c>
      <c r="KT5" s="8">
        <v>2022</v>
      </c>
      <c r="KU5" s="8">
        <v>2023</v>
      </c>
      <c r="KV5" s="4">
        <v>2019</v>
      </c>
      <c r="KW5" s="4">
        <v>2020</v>
      </c>
      <c r="KX5" s="4">
        <v>2021</v>
      </c>
      <c r="KY5" s="4">
        <v>2022</v>
      </c>
      <c r="KZ5" s="4">
        <v>2023</v>
      </c>
      <c r="LA5" s="4">
        <v>2019</v>
      </c>
      <c r="LB5" s="4">
        <v>2020</v>
      </c>
      <c r="LC5" s="4">
        <v>2021</v>
      </c>
      <c r="LD5" s="4">
        <v>2022</v>
      </c>
      <c r="LE5" s="4">
        <v>2023</v>
      </c>
      <c r="LF5" s="4">
        <v>2019</v>
      </c>
      <c r="LG5" s="4">
        <v>2020</v>
      </c>
      <c r="LH5" s="4">
        <v>2021</v>
      </c>
      <c r="LI5" s="4">
        <v>2022</v>
      </c>
      <c r="LJ5" s="4">
        <v>2023</v>
      </c>
      <c r="LK5" s="124"/>
      <c r="LL5" s="124"/>
      <c r="LM5" s="8" t="s">
        <v>51</v>
      </c>
      <c r="LN5" s="8">
        <v>2019</v>
      </c>
      <c r="LO5" s="8">
        <v>2020</v>
      </c>
      <c r="LP5" s="8">
        <v>2021</v>
      </c>
      <c r="LQ5" s="8">
        <v>2022</v>
      </c>
      <c r="LR5" s="8">
        <v>2023</v>
      </c>
      <c r="LS5" s="4">
        <v>2019</v>
      </c>
      <c r="LT5" s="4">
        <v>2020</v>
      </c>
      <c r="LU5" s="4">
        <v>2021</v>
      </c>
      <c r="LV5" s="4">
        <v>2022</v>
      </c>
      <c r="LW5" s="4">
        <v>2023</v>
      </c>
      <c r="LX5" s="4">
        <v>2019</v>
      </c>
      <c r="LY5" s="4">
        <v>2020</v>
      </c>
      <c r="LZ5" s="4">
        <v>2021</v>
      </c>
      <c r="MA5" s="4">
        <v>2022</v>
      </c>
      <c r="MB5" s="4">
        <v>2023</v>
      </c>
      <c r="MC5" s="4">
        <v>2019</v>
      </c>
      <c r="MD5" s="4">
        <v>2020</v>
      </c>
      <c r="ME5" s="4">
        <v>2021</v>
      </c>
      <c r="MF5" s="4">
        <v>2022</v>
      </c>
      <c r="MG5" s="4">
        <v>2023</v>
      </c>
      <c r="MH5" s="124"/>
      <c r="MI5" s="124"/>
      <c r="MJ5" s="8" t="s">
        <v>51</v>
      </c>
      <c r="MK5" s="8">
        <v>2019</v>
      </c>
      <c r="ML5" s="8">
        <v>2020</v>
      </c>
      <c r="MM5" s="8">
        <v>2021</v>
      </c>
      <c r="MN5" s="8">
        <v>2022</v>
      </c>
      <c r="MO5" s="8">
        <v>2023</v>
      </c>
      <c r="MP5" s="4">
        <v>2019</v>
      </c>
      <c r="MQ5" s="4">
        <v>2020</v>
      </c>
      <c r="MR5" s="4">
        <v>2021</v>
      </c>
      <c r="MS5" s="4">
        <v>2022</v>
      </c>
      <c r="MT5" s="4">
        <v>2023</v>
      </c>
      <c r="MU5" s="4">
        <v>2019</v>
      </c>
      <c r="MV5" s="4">
        <v>2020</v>
      </c>
      <c r="MW5" s="4">
        <v>2021</v>
      </c>
      <c r="MX5" s="4">
        <v>2022</v>
      </c>
      <c r="MY5" s="4">
        <v>2023</v>
      </c>
      <c r="MZ5" s="4">
        <v>2019</v>
      </c>
      <c r="NA5" s="4">
        <v>2020</v>
      </c>
      <c r="NB5" s="4">
        <v>2021</v>
      </c>
      <c r="NC5" s="4">
        <v>2022</v>
      </c>
      <c r="ND5" s="4">
        <v>2023</v>
      </c>
      <c r="NE5" s="124"/>
      <c r="NF5" s="124"/>
      <c r="NG5" s="8" t="s">
        <v>51</v>
      </c>
      <c r="NH5" s="8">
        <v>2019</v>
      </c>
      <c r="NI5" s="8">
        <v>2020</v>
      </c>
      <c r="NJ5" s="8">
        <v>2021</v>
      </c>
      <c r="NK5" s="8">
        <v>2022</v>
      </c>
      <c r="NL5" s="8">
        <v>2023</v>
      </c>
      <c r="NM5" s="4">
        <v>2019</v>
      </c>
      <c r="NN5" s="4">
        <v>2020</v>
      </c>
      <c r="NO5" s="4">
        <v>2021</v>
      </c>
      <c r="NP5" s="4">
        <v>2022</v>
      </c>
      <c r="NQ5" s="4">
        <v>2023</v>
      </c>
      <c r="NR5" s="4">
        <v>2019</v>
      </c>
      <c r="NS5" s="4">
        <v>2020</v>
      </c>
      <c r="NT5" s="4">
        <v>2021</v>
      </c>
      <c r="NU5" s="4">
        <v>2022</v>
      </c>
      <c r="NV5" s="4">
        <v>2023</v>
      </c>
      <c r="NW5" s="4">
        <v>2019</v>
      </c>
      <c r="NX5" s="4">
        <v>2020</v>
      </c>
      <c r="NY5" s="4">
        <v>2021</v>
      </c>
      <c r="NZ5" s="4">
        <v>2022</v>
      </c>
      <c r="OA5" s="4">
        <v>2023</v>
      </c>
    </row>
    <row r="6" spans="1:391" s="13" customFormat="1" ht="18.5" customHeight="1">
      <c r="A6" s="9" t="s">
        <v>26</v>
      </c>
      <c r="B6" s="9" t="s">
        <v>25</v>
      </c>
      <c r="C6" s="10"/>
      <c r="D6" s="11"/>
      <c r="E6" s="12"/>
      <c r="F6" s="9"/>
      <c r="G6" s="9"/>
      <c r="H6" s="9"/>
      <c r="I6" s="11"/>
      <c r="J6" s="12"/>
      <c r="K6" s="9"/>
      <c r="L6" s="9"/>
      <c r="M6" s="9"/>
      <c r="N6" s="11">
        <v>150</v>
      </c>
      <c r="O6" s="12">
        <v>221</v>
      </c>
      <c r="P6" s="9"/>
      <c r="Q6" s="9"/>
      <c r="R6" s="9"/>
      <c r="S6" s="11"/>
      <c r="T6" s="12"/>
      <c r="U6" s="9"/>
      <c r="V6" s="9"/>
      <c r="W6" s="9"/>
      <c r="X6" s="9" t="s">
        <v>26</v>
      </c>
      <c r="Y6" s="9" t="s">
        <v>25</v>
      </c>
      <c r="Z6" s="10"/>
      <c r="AA6" s="11"/>
      <c r="AB6" s="12"/>
      <c r="AC6" s="9"/>
      <c r="AD6" s="9"/>
      <c r="AE6" s="9"/>
      <c r="AF6" s="11"/>
      <c r="AG6" s="12"/>
      <c r="AH6" s="9"/>
      <c r="AI6" s="9"/>
      <c r="AJ6" s="9"/>
      <c r="AK6" s="11"/>
      <c r="AL6" s="12"/>
      <c r="AM6" s="9"/>
      <c r="AN6" s="9"/>
      <c r="AO6" s="9"/>
      <c r="AP6" s="11"/>
      <c r="AQ6" s="12"/>
      <c r="AR6" s="9"/>
      <c r="AS6" s="9"/>
      <c r="AT6" s="9"/>
      <c r="AU6" s="9" t="s">
        <v>26</v>
      </c>
      <c r="AV6" s="9" t="s">
        <v>25</v>
      </c>
      <c r="AW6" s="10"/>
      <c r="AX6" s="11"/>
      <c r="AY6" s="12"/>
      <c r="AZ6" s="9"/>
      <c r="BA6" s="9"/>
      <c r="BB6" s="9"/>
      <c r="BC6" s="11"/>
      <c r="BD6" s="12"/>
      <c r="BE6" s="9"/>
      <c r="BF6" s="9"/>
      <c r="BG6" s="9"/>
      <c r="BH6" s="11"/>
      <c r="BI6" s="12"/>
      <c r="BJ6" s="9"/>
      <c r="BK6" s="9"/>
      <c r="BL6" s="9"/>
      <c r="BM6" s="11"/>
      <c r="BN6" s="12"/>
      <c r="BO6" s="9"/>
      <c r="BP6" s="9"/>
      <c r="BQ6" s="9"/>
      <c r="BR6" s="9" t="s">
        <v>26</v>
      </c>
      <c r="BS6" s="9" t="s">
        <v>25</v>
      </c>
      <c r="BT6" s="10">
        <v>5</v>
      </c>
      <c r="BU6" s="11"/>
      <c r="BV6" s="12"/>
      <c r="BW6" s="9"/>
      <c r="BX6" s="9"/>
      <c r="BY6" s="9"/>
      <c r="BZ6" s="11"/>
      <c r="CA6" s="12"/>
      <c r="CB6" s="9"/>
      <c r="CC6" s="9"/>
      <c r="CD6" s="9"/>
      <c r="CE6" s="11">
        <v>3</v>
      </c>
      <c r="CF6" s="12">
        <v>2</v>
      </c>
      <c r="CG6" s="9"/>
      <c r="CH6" s="9"/>
      <c r="CI6" s="9"/>
      <c r="CJ6" s="11"/>
      <c r="CK6" s="12"/>
      <c r="CL6" s="9"/>
      <c r="CM6" s="9"/>
      <c r="CN6" s="9"/>
      <c r="CO6" s="9" t="s">
        <v>26</v>
      </c>
      <c r="CP6" s="9" t="s">
        <v>25</v>
      </c>
      <c r="CQ6" s="10">
        <v>20</v>
      </c>
      <c r="CR6" s="11"/>
      <c r="CS6" s="12"/>
      <c r="CT6" s="9"/>
      <c r="CU6" s="9"/>
      <c r="CV6" s="9"/>
      <c r="CW6" s="11"/>
      <c r="CX6" s="12"/>
      <c r="CY6" s="9"/>
      <c r="CZ6" s="9"/>
      <c r="DA6" s="9"/>
      <c r="DB6" s="11"/>
      <c r="DC6" s="12"/>
      <c r="DD6" s="9"/>
      <c r="DE6" s="9"/>
      <c r="DF6" s="9"/>
      <c r="DG6" s="11"/>
      <c r="DH6" s="12"/>
      <c r="DI6" s="9"/>
      <c r="DJ6" s="9"/>
      <c r="DK6" s="9"/>
      <c r="DL6" s="9" t="s">
        <v>26</v>
      </c>
      <c r="DM6" s="9" t="s">
        <v>25</v>
      </c>
      <c r="DN6" s="10"/>
      <c r="DO6" s="11"/>
      <c r="DP6" s="12"/>
      <c r="DQ6" s="9"/>
      <c r="DR6" s="9"/>
      <c r="DS6" s="9"/>
      <c r="DT6" s="11"/>
      <c r="DU6" s="12"/>
      <c r="DV6" s="9"/>
      <c r="DW6" s="9"/>
      <c r="DX6" s="9"/>
      <c r="DY6" s="11"/>
      <c r="DZ6" s="12"/>
      <c r="EA6" s="9"/>
      <c r="EB6" s="9"/>
      <c r="EC6" s="9"/>
      <c r="ED6" s="11"/>
      <c r="EE6" s="12"/>
      <c r="EF6" s="9"/>
      <c r="EG6" s="9"/>
      <c r="EH6" s="9"/>
      <c r="EI6" s="9" t="s">
        <v>26</v>
      </c>
      <c r="EJ6" s="9" t="s">
        <v>25</v>
      </c>
      <c r="EK6" s="10"/>
      <c r="EL6" s="11"/>
      <c r="EM6" s="12"/>
      <c r="EN6" s="9"/>
      <c r="EO6" s="9"/>
      <c r="EP6" s="9"/>
      <c r="EQ6" s="11"/>
      <c r="ER6" s="12"/>
      <c r="ES6" s="9"/>
      <c r="ET6" s="9"/>
      <c r="EU6" s="9"/>
      <c r="EV6" s="11"/>
      <c r="EW6" s="12"/>
      <c r="EX6" s="9"/>
      <c r="EY6" s="9"/>
      <c r="EZ6" s="9"/>
      <c r="FA6" s="11"/>
      <c r="FB6" s="12"/>
      <c r="FC6" s="9"/>
      <c r="FD6" s="9"/>
      <c r="FE6" s="9"/>
      <c r="FF6" s="9" t="s">
        <v>26</v>
      </c>
      <c r="FG6" s="9" t="s">
        <v>25</v>
      </c>
      <c r="FH6" s="10"/>
      <c r="FI6" s="11"/>
      <c r="FJ6" s="12"/>
      <c r="FK6" s="9"/>
      <c r="FL6" s="9"/>
      <c r="FM6" s="9"/>
      <c r="FN6" s="11"/>
      <c r="FO6" s="12"/>
      <c r="FP6" s="9"/>
      <c r="FQ6" s="9"/>
      <c r="FR6" s="9"/>
      <c r="FS6" s="11"/>
      <c r="FT6" s="12"/>
      <c r="FU6" s="9"/>
      <c r="FV6" s="9"/>
      <c r="FW6" s="9"/>
      <c r="FX6" s="11"/>
      <c r="FY6" s="12"/>
      <c r="FZ6" s="9"/>
      <c r="GA6" s="9"/>
      <c r="GB6" s="9"/>
      <c r="GC6" s="9" t="s">
        <v>26</v>
      </c>
      <c r="GD6" s="9" t="s">
        <v>25</v>
      </c>
      <c r="GE6" s="10"/>
      <c r="GF6" s="11"/>
      <c r="GG6" s="12"/>
      <c r="GH6" s="9"/>
      <c r="GI6" s="9"/>
      <c r="GJ6" s="9">
        <v>150</v>
      </c>
      <c r="GK6" s="11"/>
      <c r="GL6" s="12"/>
      <c r="GM6" s="9"/>
      <c r="GN6" s="9"/>
      <c r="GO6" s="9">
        <v>21734</v>
      </c>
      <c r="GP6" s="11"/>
      <c r="GQ6" s="12"/>
      <c r="GR6" s="9"/>
      <c r="GS6" s="9"/>
      <c r="GT6" s="9">
        <v>251</v>
      </c>
      <c r="GU6" s="11"/>
      <c r="GV6" s="12"/>
      <c r="GW6" s="9"/>
      <c r="GX6" s="9"/>
      <c r="GY6" s="9" t="s">
        <v>81</v>
      </c>
      <c r="GZ6" s="9" t="s">
        <v>26</v>
      </c>
      <c r="HA6" s="9" t="s">
        <v>25</v>
      </c>
      <c r="HB6" s="10"/>
      <c r="HC6" s="11"/>
      <c r="HD6" s="12"/>
      <c r="HE6" s="9"/>
      <c r="HF6" s="9"/>
      <c r="HG6" s="9"/>
      <c r="HH6" s="11"/>
      <c r="HI6" s="12"/>
      <c r="HJ6" s="9"/>
      <c r="HK6" s="9"/>
      <c r="HL6" s="9"/>
      <c r="HM6" s="11"/>
      <c r="HN6" s="12"/>
      <c r="HO6" s="9"/>
      <c r="HP6" s="9"/>
      <c r="HQ6" s="9"/>
      <c r="HR6" s="11"/>
      <c r="HS6" s="12"/>
      <c r="HT6" s="9"/>
      <c r="HU6" s="9"/>
      <c r="HV6" s="9"/>
      <c r="HW6" s="9" t="s">
        <v>26</v>
      </c>
      <c r="HX6" s="9" t="s">
        <v>25</v>
      </c>
      <c r="HY6" s="10"/>
      <c r="HZ6" s="11"/>
      <c r="IA6" s="12"/>
      <c r="IB6" s="9"/>
      <c r="IC6" s="9"/>
      <c r="ID6" s="9"/>
      <c r="IE6" s="11"/>
      <c r="IF6" s="12"/>
      <c r="IG6" s="9"/>
      <c r="IH6" s="9"/>
      <c r="II6" s="9"/>
      <c r="IJ6" s="11"/>
      <c r="IK6" s="12"/>
      <c r="IL6" s="9"/>
      <c r="IM6" s="9"/>
      <c r="IN6" s="9"/>
      <c r="IO6" s="11"/>
      <c r="IP6" s="12"/>
      <c r="IQ6" s="9"/>
      <c r="IR6" s="9"/>
      <c r="IS6" s="9"/>
      <c r="IT6" s="9" t="s">
        <v>26</v>
      </c>
      <c r="IU6" s="9" t="s">
        <v>25</v>
      </c>
      <c r="IV6" s="10"/>
      <c r="IW6" s="11"/>
      <c r="IX6" s="12"/>
      <c r="IY6" s="9"/>
      <c r="IZ6" s="9"/>
      <c r="JA6" s="9"/>
      <c r="JB6" s="11"/>
      <c r="JC6" s="12"/>
      <c r="JD6" s="9"/>
      <c r="JE6" s="9"/>
      <c r="JF6" s="9"/>
      <c r="JG6" s="11">
        <v>60</v>
      </c>
      <c r="JH6" s="12">
        <v>83</v>
      </c>
      <c r="JI6" s="9">
        <v>83</v>
      </c>
      <c r="JJ6" s="9"/>
      <c r="JK6" s="9"/>
      <c r="JL6" s="11"/>
      <c r="JM6" s="12"/>
      <c r="JN6" s="9"/>
      <c r="JO6" s="9"/>
      <c r="JP6" s="9"/>
      <c r="JQ6" s="9" t="s">
        <v>26</v>
      </c>
      <c r="JR6" s="9" t="s">
        <v>25</v>
      </c>
      <c r="JS6" s="10"/>
      <c r="JT6" s="11"/>
      <c r="JU6" s="12"/>
      <c r="JV6" s="9"/>
      <c r="JW6" s="9"/>
      <c r="JX6" s="9"/>
      <c r="JY6" s="11"/>
      <c r="JZ6" s="12"/>
      <c r="KA6" s="9"/>
      <c r="KB6" s="9"/>
      <c r="KC6" s="9"/>
      <c r="KD6" s="11"/>
      <c r="KE6" s="12"/>
      <c r="KF6" s="9"/>
      <c r="KG6" s="9"/>
      <c r="KH6" s="9"/>
      <c r="KI6" s="11"/>
      <c r="KJ6" s="12"/>
      <c r="KK6" s="9"/>
      <c r="KL6" s="9"/>
      <c r="KM6" s="9"/>
      <c r="KN6" s="9" t="s">
        <v>26</v>
      </c>
      <c r="KO6" s="9" t="s">
        <v>25</v>
      </c>
      <c r="KP6" s="10"/>
      <c r="KQ6" s="11"/>
      <c r="KR6" s="12"/>
      <c r="KS6" s="9"/>
      <c r="KT6" s="9"/>
      <c r="KU6" s="9"/>
      <c r="KV6" s="11"/>
      <c r="KW6" s="12"/>
      <c r="KX6" s="9"/>
      <c r="KY6" s="9"/>
      <c r="KZ6" s="9"/>
      <c r="LA6" s="11"/>
      <c r="LB6" s="12"/>
      <c r="LC6" s="9"/>
      <c r="LD6" s="9"/>
      <c r="LE6" s="9"/>
      <c r="LF6" s="11"/>
      <c r="LG6" s="12"/>
      <c r="LH6" s="9"/>
      <c r="LI6" s="9"/>
      <c r="LJ6" s="9"/>
      <c r="LK6" s="9" t="s">
        <v>26</v>
      </c>
      <c r="LL6" s="9" t="s">
        <v>25</v>
      </c>
      <c r="LM6" s="10">
        <v>35</v>
      </c>
      <c r="LN6" s="11"/>
      <c r="LO6" s="12"/>
      <c r="LP6" s="9"/>
      <c r="LQ6" s="9"/>
      <c r="LR6" s="9"/>
      <c r="LS6" s="11"/>
      <c r="LT6" s="12"/>
      <c r="LU6" s="9"/>
      <c r="LV6" s="9"/>
      <c r="LW6" s="9"/>
      <c r="LX6" s="11" t="s">
        <v>54</v>
      </c>
      <c r="LY6" s="12" t="s">
        <v>54</v>
      </c>
      <c r="LZ6" s="9" t="s">
        <v>54</v>
      </c>
      <c r="MA6" s="9"/>
      <c r="MB6" s="9"/>
      <c r="MC6" s="11"/>
      <c r="MD6" s="12"/>
      <c r="ME6" s="9"/>
      <c r="MF6" s="9"/>
      <c r="MG6" s="9"/>
      <c r="MH6" s="9" t="s">
        <v>26</v>
      </c>
      <c r="MI6" s="9" t="s">
        <v>25</v>
      </c>
      <c r="MJ6" s="10">
        <v>31</v>
      </c>
      <c r="MK6" s="11"/>
      <c r="ML6" s="12"/>
      <c r="MM6" s="9"/>
      <c r="MN6" s="9"/>
      <c r="MO6" s="9"/>
      <c r="MP6" s="11"/>
      <c r="MQ6" s="12"/>
      <c r="MR6" s="9"/>
      <c r="MS6" s="9"/>
      <c r="MT6" s="9"/>
      <c r="MU6" s="11" t="s">
        <v>54</v>
      </c>
      <c r="MV6" s="12" t="s">
        <v>54</v>
      </c>
      <c r="MW6" s="9" t="s">
        <v>54</v>
      </c>
      <c r="MX6" s="9"/>
      <c r="MY6" s="9"/>
      <c r="MZ6" s="11"/>
      <c r="NA6" s="12"/>
      <c r="NB6" s="9"/>
      <c r="NC6" s="9"/>
      <c r="ND6" s="9"/>
      <c r="NE6" s="9" t="s">
        <v>26</v>
      </c>
      <c r="NF6" s="9" t="s">
        <v>25</v>
      </c>
      <c r="NG6" s="10"/>
      <c r="NH6" s="11"/>
      <c r="NI6" s="12"/>
      <c r="NJ6" s="9"/>
      <c r="NK6" s="9"/>
      <c r="NL6" s="9"/>
      <c r="NM6" s="11"/>
      <c r="NN6" s="12"/>
      <c r="NO6" s="9"/>
      <c r="NP6" s="9"/>
      <c r="NQ6" s="9"/>
      <c r="NR6" s="11"/>
      <c r="NS6" s="12"/>
      <c r="NT6" s="9"/>
      <c r="NU6" s="9"/>
      <c r="NV6" s="9"/>
      <c r="NW6" s="11"/>
      <c r="NX6" s="12"/>
      <c r="NY6" s="9"/>
      <c r="NZ6" s="9"/>
      <c r="OA6" s="9"/>
    </row>
    <row r="7" spans="1:391" ht="18.5" customHeight="1">
      <c r="A7" s="5">
        <v>1</v>
      </c>
      <c r="B7" s="5" t="s">
        <v>20</v>
      </c>
      <c r="C7" s="7">
        <v>1464</v>
      </c>
      <c r="D7" s="5">
        <v>497</v>
      </c>
      <c r="E7" s="1">
        <v>304</v>
      </c>
      <c r="F7" s="5">
        <v>264</v>
      </c>
      <c r="G7" s="5">
        <v>306</v>
      </c>
      <c r="H7" s="5">
        <v>93</v>
      </c>
      <c r="I7" s="22">
        <v>67364</v>
      </c>
      <c r="J7" s="23">
        <v>49199</v>
      </c>
      <c r="K7" s="22">
        <v>25561</v>
      </c>
      <c r="L7" s="22">
        <v>23763</v>
      </c>
      <c r="M7" s="22">
        <v>12423</v>
      </c>
      <c r="N7" s="5"/>
      <c r="O7" s="1"/>
      <c r="P7" s="5"/>
      <c r="Q7" s="5"/>
      <c r="R7" s="5"/>
      <c r="S7" s="5"/>
      <c r="T7" s="1"/>
      <c r="U7" s="5"/>
      <c r="V7" s="5"/>
      <c r="W7" s="5"/>
      <c r="X7" s="5">
        <v>1</v>
      </c>
      <c r="Y7" s="5" t="s">
        <v>20</v>
      </c>
      <c r="Z7" s="7">
        <v>573</v>
      </c>
      <c r="AA7" s="5">
        <v>192</v>
      </c>
      <c r="AB7" s="1">
        <v>206</v>
      </c>
      <c r="AC7" s="5">
        <v>122</v>
      </c>
      <c r="AD7" s="5">
        <v>33</v>
      </c>
      <c r="AE7" s="5">
        <v>20</v>
      </c>
      <c r="AF7" s="5">
        <v>21554.5</v>
      </c>
      <c r="AG7" s="1">
        <v>20309</v>
      </c>
      <c r="AH7" s="5">
        <v>7159</v>
      </c>
      <c r="AI7" s="5">
        <v>3547.5</v>
      </c>
      <c r="AJ7" s="5">
        <v>4995</v>
      </c>
      <c r="AK7" s="5">
        <v>170</v>
      </c>
      <c r="AL7" s="1">
        <v>255</v>
      </c>
      <c r="AM7" s="5"/>
      <c r="AN7" s="5"/>
      <c r="AO7" s="5"/>
      <c r="AP7" s="5"/>
      <c r="AQ7" s="1"/>
      <c r="AR7" s="5"/>
      <c r="AS7" s="5"/>
      <c r="AT7" s="5"/>
      <c r="AU7" s="5">
        <v>1</v>
      </c>
      <c r="AV7" s="5" t="s">
        <v>20</v>
      </c>
      <c r="AW7" s="7">
        <v>913</v>
      </c>
      <c r="AX7" s="5">
        <v>431</v>
      </c>
      <c r="AY7" s="1">
        <v>400</v>
      </c>
      <c r="AZ7" s="5">
        <v>38</v>
      </c>
      <c r="BA7" s="5">
        <v>7</v>
      </c>
      <c r="BB7" s="5">
        <v>37</v>
      </c>
      <c r="BC7" s="5">
        <v>37660.5</v>
      </c>
      <c r="BD7" s="1">
        <v>38443.199999999997</v>
      </c>
      <c r="BE7" s="5">
        <v>1753.1</v>
      </c>
      <c r="BF7" s="5">
        <v>1303.3</v>
      </c>
      <c r="BG7" s="5">
        <v>1652</v>
      </c>
      <c r="BH7" s="5"/>
      <c r="BI7" s="1"/>
      <c r="BJ7" s="5"/>
      <c r="BK7" s="5"/>
      <c r="BL7" s="5"/>
      <c r="BM7" s="5"/>
      <c r="BN7" s="1"/>
      <c r="BO7" s="5"/>
      <c r="BP7" s="5"/>
      <c r="BQ7" s="5"/>
      <c r="BR7" s="5">
        <v>1</v>
      </c>
      <c r="BS7" s="5" t="s">
        <v>20</v>
      </c>
      <c r="BT7" s="7">
        <v>1</v>
      </c>
      <c r="BU7" s="5"/>
      <c r="BV7" s="1"/>
      <c r="BW7" s="5"/>
      <c r="BX7" s="5">
        <v>1</v>
      </c>
      <c r="BY7" s="5"/>
      <c r="BZ7" s="5"/>
      <c r="CA7" s="1"/>
      <c r="CB7" s="5"/>
      <c r="CC7" s="5">
        <v>1.3879999999999999</v>
      </c>
      <c r="CD7" s="5"/>
      <c r="CE7" s="5"/>
      <c r="CF7" s="1"/>
      <c r="CG7" s="5"/>
      <c r="CH7" s="5"/>
      <c r="CI7" s="5"/>
      <c r="CJ7" s="5"/>
      <c r="CK7" s="1"/>
      <c r="CL7" s="5"/>
      <c r="CM7" s="5"/>
      <c r="CN7" s="5"/>
      <c r="CO7" s="5">
        <v>1</v>
      </c>
      <c r="CP7" s="5" t="s">
        <v>20</v>
      </c>
      <c r="CQ7" s="7"/>
      <c r="CR7" s="5">
        <v>17</v>
      </c>
      <c r="CS7" s="1">
        <v>3</v>
      </c>
      <c r="CT7" s="5">
        <v>0</v>
      </c>
      <c r="CU7" s="5">
        <v>0</v>
      </c>
      <c r="CV7" s="5"/>
      <c r="CW7" s="5">
        <v>1700</v>
      </c>
      <c r="CX7" s="1"/>
      <c r="CY7" s="5"/>
      <c r="CZ7" s="5"/>
      <c r="DA7" s="5"/>
      <c r="DB7" s="5"/>
      <c r="DC7" s="1"/>
      <c r="DD7" s="5"/>
      <c r="DE7" s="5"/>
      <c r="DF7" s="5"/>
      <c r="DG7" s="5"/>
      <c r="DH7" s="1"/>
      <c r="DI7" s="5"/>
      <c r="DJ7" s="5"/>
      <c r="DK7" s="5"/>
      <c r="DL7" s="5">
        <v>1</v>
      </c>
      <c r="DM7" s="5" t="s">
        <v>20</v>
      </c>
      <c r="DN7" s="7">
        <v>190</v>
      </c>
      <c r="DO7" s="5">
        <v>21</v>
      </c>
      <c r="DP7" s="1">
        <v>58</v>
      </c>
      <c r="DQ7" s="5">
        <v>1</v>
      </c>
      <c r="DR7" s="5">
        <v>2</v>
      </c>
      <c r="DS7" s="5">
        <v>50</v>
      </c>
      <c r="DT7" s="5">
        <v>4043.3</v>
      </c>
      <c r="DU7" s="1">
        <v>12531.7</v>
      </c>
      <c r="DV7" s="5">
        <v>524.4</v>
      </c>
      <c r="DW7" s="5">
        <v>754</v>
      </c>
      <c r="DX7" s="5">
        <v>7898.5</v>
      </c>
      <c r="DY7" s="5"/>
      <c r="DZ7" s="1"/>
      <c r="EA7" s="5"/>
      <c r="EB7" s="5"/>
      <c r="EC7" s="5"/>
      <c r="ED7" s="5"/>
      <c r="EE7" s="1"/>
      <c r="EF7" s="5"/>
      <c r="EG7" s="5"/>
      <c r="EH7" s="5"/>
      <c r="EI7" s="5">
        <v>1</v>
      </c>
      <c r="EJ7" s="5" t="s">
        <v>20</v>
      </c>
      <c r="EK7" s="7">
        <v>86</v>
      </c>
      <c r="EL7" s="5">
        <v>11</v>
      </c>
      <c r="EM7" s="1">
        <v>0</v>
      </c>
      <c r="EN7" s="5">
        <v>2</v>
      </c>
      <c r="EO7" s="5">
        <v>1</v>
      </c>
      <c r="EP7" s="5">
        <v>72</v>
      </c>
      <c r="EQ7" s="5"/>
      <c r="ER7" s="1"/>
      <c r="ES7" s="5"/>
      <c r="ET7" s="5"/>
      <c r="EU7" s="5"/>
      <c r="EV7" s="5"/>
      <c r="EW7" s="1"/>
      <c r="EX7" s="5"/>
      <c r="EY7" s="5"/>
      <c r="EZ7" s="5"/>
      <c r="FA7" s="5"/>
      <c r="FB7" s="1"/>
      <c r="FC7" s="5"/>
      <c r="FD7" s="5"/>
      <c r="FE7" s="5"/>
      <c r="FF7" s="5">
        <v>1</v>
      </c>
      <c r="FG7" s="5" t="s">
        <v>20</v>
      </c>
      <c r="FH7" s="7">
        <v>1064</v>
      </c>
      <c r="FI7" s="5">
        <v>441</v>
      </c>
      <c r="FJ7" s="1">
        <v>83</v>
      </c>
      <c r="FK7" s="5">
        <v>265</v>
      </c>
      <c r="FL7" s="5">
        <v>207</v>
      </c>
      <c r="FM7" s="5">
        <v>68</v>
      </c>
      <c r="FN7" s="5" t="s">
        <v>72</v>
      </c>
      <c r="FO7" s="1" t="s">
        <v>73</v>
      </c>
      <c r="FP7" s="5" t="s">
        <v>74</v>
      </c>
      <c r="FQ7" s="5" t="s">
        <v>75</v>
      </c>
      <c r="FR7" s="5" t="s">
        <v>76</v>
      </c>
      <c r="FS7" s="5"/>
      <c r="FT7" s="1"/>
      <c r="FU7" s="5"/>
      <c r="FV7" s="5"/>
      <c r="FW7" s="5"/>
      <c r="FX7" s="5"/>
      <c r="FY7" s="1"/>
      <c r="FZ7" s="5"/>
      <c r="GA7" s="5"/>
      <c r="GB7" s="5"/>
      <c r="GC7" s="5">
        <v>1</v>
      </c>
      <c r="GD7" s="5" t="s">
        <v>20</v>
      </c>
      <c r="GE7" s="7"/>
      <c r="GF7" s="5"/>
      <c r="GG7" s="1"/>
      <c r="GH7" s="5"/>
      <c r="GI7" s="5"/>
      <c r="GJ7" s="5">
        <v>150</v>
      </c>
      <c r="GK7" s="5"/>
      <c r="GL7" s="1"/>
      <c r="GM7" s="5"/>
      <c r="GN7" s="5"/>
      <c r="GO7" s="5">
        <v>21734</v>
      </c>
      <c r="GP7" s="5"/>
      <c r="GQ7" s="1"/>
      <c r="GR7" s="5"/>
      <c r="GS7" s="5"/>
      <c r="GT7" s="5">
        <v>251</v>
      </c>
      <c r="GU7" s="5"/>
      <c r="GV7" s="1"/>
      <c r="GW7" s="5"/>
      <c r="GX7" s="5"/>
      <c r="GY7" s="5" t="s">
        <v>81</v>
      </c>
      <c r="GZ7" s="5">
        <v>1</v>
      </c>
      <c r="HA7" s="5" t="s">
        <v>20</v>
      </c>
      <c r="HB7" s="7">
        <v>223</v>
      </c>
      <c r="HC7" s="5">
        <v>139</v>
      </c>
      <c r="HD7" s="1">
        <v>2</v>
      </c>
      <c r="HE7" s="5">
        <v>70</v>
      </c>
      <c r="HF7" s="5">
        <v>11</v>
      </c>
      <c r="HG7" s="5">
        <v>1</v>
      </c>
      <c r="HH7" s="5">
        <v>13073.2</v>
      </c>
      <c r="HI7" s="1">
        <v>245.1</v>
      </c>
      <c r="HJ7" s="5">
        <v>6539.9</v>
      </c>
      <c r="HK7" s="5">
        <v>1163</v>
      </c>
      <c r="HL7" s="5">
        <v>100</v>
      </c>
      <c r="HM7" s="5"/>
      <c r="HN7" s="1"/>
      <c r="HO7" s="5"/>
      <c r="HP7" s="5"/>
      <c r="HQ7" s="5"/>
      <c r="HR7" s="5"/>
      <c r="HS7" s="1"/>
      <c r="HT7" s="5"/>
      <c r="HU7" s="5"/>
      <c r="HV7" s="5"/>
      <c r="HW7" s="5">
        <v>1</v>
      </c>
      <c r="HX7" s="5" t="s">
        <v>20</v>
      </c>
      <c r="HY7" s="7"/>
      <c r="HZ7" s="5"/>
      <c r="IA7" s="1"/>
      <c r="IB7" s="5"/>
      <c r="IC7" s="5"/>
      <c r="ID7" s="5">
        <v>15</v>
      </c>
      <c r="IE7" s="5"/>
      <c r="IF7" s="1"/>
      <c r="IG7" s="5"/>
      <c r="IH7" s="5"/>
      <c r="II7" s="5"/>
      <c r="IJ7" s="5"/>
      <c r="IK7" s="1"/>
      <c r="IL7" s="5"/>
      <c r="IM7" s="5"/>
      <c r="IN7" s="5">
        <v>15</v>
      </c>
      <c r="IO7" s="5"/>
      <c r="IP7" s="1"/>
      <c r="IQ7" s="5"/>
      <c r="IR7" s="5"/>
      <c r="IS7" s="5"/>
      <c r="IT7" s="5">
        <v>1</v>
      </c>
      <c r="IU7" s="5" t="s">
        <v>20</v>
      </c>
      <c r="IV7" s="7"/>
      <c r="IW7" s="5">
        <v>5</v>
      </c>
      <c r="IX7" s="1"/>
      <c r="IY7" s="5">
        <v>3</v>
      </c>
      <c r="IZ7" s="5">
        <v>6</v>
      </c>
      <c r="JA7" s="5">
        <v>17</v>
      </c>
      <c r="JB7" s="5">
        <v>910.2</v>
      </c>
      <c r="JC7" s="1"/>
      <c r="JD7" s="5">
        <v>2466.1999999999998</v>
      </c>
      <c r="JE7" s="5">
        <v>1041.5</v>
      </c>
      <c r="JF7" s="5">
        <v>4179.8999999999996</v>
      </c>
      <c r="JG7" s="5"/>
      <c r="JH7" s="1"/>
      <c r="JI7" s="5"/>
      <c r="JJ7" s="5"/>
      <c r="JK7" s="5"/>
      <c r="JL7" s="5"/>
      <c r="JM7" s="1"/>
      <c r="JN7" s="5"/>
      <c r="JO7" s="5"/>
      <c r="JP7" s="5"/>
      <c r="JQ7" s="5">
        <v>1</v>
      </c>
      <c r="JR7" s="5" t="s">
        <v>20</v>
      </c>
      <c r="JS7" s="7"/>
      <c r="JT7" s="5"/>
      <c r="JU7" s="1"/>
      <c r="JV7" s="5">
        <v>6</v>
      </c>
      <c r="JW7" s="5">
        <v>5</v>
      </c>
      <c r="JX7" s="5">
        <v>2</v>
      </c>
      <c r="JY7" s="5"/>
      <c r="JZ7" s="1"/>
      <c r="KA7" s="5" t="s">
        <v>82</v>
      </c>
      <c r="KB7" s="5" t="s">
        <v>83</v>
      </c>
      <c r="KC7" s="5" t="s">
        <v>84</v>
      </c>
      <c r="KD7" s="5"/>
      <c r="KE7" s="1"/>
      <c r="KF7" s="5"/>
      <c r="KG7" s="5"/>
      <c r="KH7" s="5"/>
      <c r="KI7" s="5"/>
      <c r="KJ7" s="1"/>
      <c r="KK7" s="5"/>
      <c r="KL7" s="5"/>
      <c r="KM7" s="5"/>
      <c r="KN7" s="5">
        <v>1</v>
      </c>
      <c r="KO7" s="5" t="s">
        <v>20</v>
      </c>
      <c r="KP7" s="7"/>
      <c r="KQ7" s="5"/>
      <c r="KR7" s="1"/>
      <c r="KS7" s="5"/>
      <c r="KT7" s="5"/>
      <c r="KU7" s="5"/>
      <c r="KV7" s="5"/>
      <c r="KW7" s="1"/>
      <c r="KX7" s="5"/>
      <c r="KY7" s="5"/>
      <c r="KZ7" s="5"/>
      <c r="LA7" s="5"/>
      <c r="LB7" s="1"/>
      <c r="LC7" s="5"/>
      <c r="LD7" s="5"/>
      <c r="LE7" s="5"/>
      <c r="LF7" s="5"/>
      <c r="LG7" s="1"/>
      <c r="LH7" s="5"/>
      <c r="LI7" s="5"/>
      <c r="LJ7" s="5"/>
      <c r="LK7" s="5">
        <v>1</v>
      </c>
      <c r="LL7" s="5" t="s">
        <v>20</v>
      </c>
      <c r="LM7" s="7"/>
      <c r="LN7" s="5"/>
      <c r="LO7" s="1"/>
      <c r="LP7" s="5"/>
      <c r="LQ7" s="5"/>
      <c r="LR7" s="5"/>
      <c r="LS7" s="5"/>
      <c r="LT7" s="1"/>
      <c r="LU7" s="5"/>
      <c r="LV7" s="5"/>
      <c r="LW7" s="5"/>
      <c r="LX7" s="5"/>
      <c r="LY7" s="1"/>
      <c r="LZ7" s="5"/>
      <c r="MA7" s="5"/>
      <c r="MB7" s="5"/>
      <c r="MC7" s="5"/>
      <c r="MD7" s="1"/>
      <c r="ME7" s="5"/>
      <c r="MF7" s="5"/>
      <c r="MG7" s="5"/>
      <c r="MH7" s="5">
        <v>1</v>
      </c>
      <c r="MI7" s="5" t="s">
        <v>20</v>
      </c>
      <c r="MJ7" s="7"/>
      <c r="MK7" s="5"/>
      <c r="ML7" s="1"/>
      <c r="MM7" s="5"/>
      <c r="MN7" s="5"/>
      <c r="MO7" s="5"/>
      <c r="MP7" s="5"/>
      <c r="MQ7" s="1"/>
      <c r="MR7" s="5"/>
      <c r="MS7" s="5"/>
      <c r="MT7" s="5"/>
      <c r="MU7" s="5"/>
      <c r="MV7" s="1"/>
      <c r="MW7" s="5"/>
      <c r="MX7" s="5"/>
      <c r="MY7" s="5"/>
      <c r="MZ7" s="5"/>
      <c r="NA7" s="1"/>
      <c r="NB7" s="5"/>
      <c r="NC7" s="5"/>
      <c r="ND7" s="5"/>
      <c r="NE7" s="5">
        <v>1</v>
      </c>
      <c r="NF7" s="5" t="s">
        <v>20</v>
      </c>
      <c r="NG7" s="7"/>
      <c r="NH7" s="5"/>
      <c r="NI7" s="1"/>
      <c r="NJ7" s="5"/>
      <c r="NK7" s="5"/>
      <c r="NL7" s="5"/>
      <c r="NM7" s="5"/>
      <c r="NN7" s="1"/>
      <c r="NO7" s="5"/>
      <c r="NP7" s="5"/>
      <c r="NQ7" s="5"/>
      <c r="NR7" s="5"/>
      <c r="NS7" s="1"/>
      <c r="NT7" s="5"/>
      <c r="NU7" s="5"/>
      <c r="NV7" s="5"/>
      <c r="NW7" s="5"/>
      <c r="NX7" s="1"/>
      <c r="NY7" s="5"/>
      <c r="NZ7" s="5"/>
      <c r="OA7" s="5"/>
    </row>
    <row r="8" spans="1:391" ht="18.5" customHeight="1">
      <c r="A8" s="5">
        <v>2</v>
      </c>
      <c r="B8" s="5" t="s">
        <v>27</v>
      </c>
      <c r="C8" s="7">
        <v>1462</v>
      </c>
      <c r="D8" s="5">
        <v>497</v>
      </c>
      <c r="E8" s="1">
        <v>304</v>
      </c>
      <c r="F8" s="5">
        <v>264</v>
      </c>
      <c r="G8" s="5">
        <v>306</v>
      </c>
      <c r="H8" s="5">
        <v>91</v>
      </c>
      <c r="I8" s="22">
        <v>67364</v>
      </c>
      <c r="J8" s="23">
        <v>49199</v>
      </c>
      <c r="K8" s="22">
        <v>25561</v>
      </c>
      <c r="L8" s="22">
        <v>23763</v>
      </c>
      <c r="M8" s="22">
        <v>12423</v>
      </c>
      <c r="N8" s="5"/>
      <c r="O8" s="1"/>
      <c r="P8" s="5"/>
      <c r="Q8" s="5"/>
      <c r="R8" s="5"/>
      <c r="S8" s="5"/>
      <c r="T8" s="1"/>
      <c r="U8" s="5"/>
      <c r="V8" s="5"/>
      <c r="W8" s="5"/>
      <c r="X8" s="5">
        <v>2</v>
      </c>
      <c r="Y8" s="5" t="s">
        <v>27</v>
      </c>
      <c r="Z8" s="7">
        <v>573</v>
      </c>
      <c r="AA8" s="5">
        <v>192</v>
      </c>
      <c r="AB8" s="1">
        <v>206</v>
      </c>
      <c r="AC8" s="5">
        <v>122</v>
      </c>
      <c r="AD8" s="5">
        <v>33</v>
      </c>
      <c r="AE8" s="5">
        <v>20</v>
      </c>
      <c r="AF8" s="5">
        <v>21554.5</v>
      </c>
      <c r="AG8" s="1">
        <v>20309</v>
      </c>
      <c r="AH8" s="5">
        <v>7159</v>
      </c>
      <c r="AI8" s="5">
        <v>3547.5</v>
      </c>
      <c r="AJ8" s="5">
        <v>4995</v>
      </c>
      <c r="AK8" s="5">
        <v>170</v>
      </c>
      <c r="AL8" s="1">
        <v>255</v>
      </c>
      <c r="AM8" s="5"/>
      <c r="AN8" s="5"/>
      <c r="AO8" s="5"/>
      <c r="AP8" s="5">
        <v>113</v>
      </c>
      <c r="AQ8" s="1">
        <v>80.8</v>
      </c>
      <c r="AR8" s="5"/>
      <c r="AS8" s="5"/>
      <c r="AT8" s="5"/>
      <c r="AU8" s="5">
        <v>2</v>
      </c>
      <c r="AV8" s="5" t="s">
        <v>27</v>
      </c>
      <c r="AW8" s="7">
        <v>900</v>
      </c>
      <c r="AX8" s="5">
        <v>431</v>
      </c>
      <c r="AY8" s="1">
        <v>400</v>
      </c>
      <c r="AZ8" s="5">
        <v>38</v>
      </c>
      <c r="BA8" s="5">
        <v>7</v>
      </c>
      <c r="BB8" s="5">
        <v>24</v>
      </c>
      <c r="BC8" s="5">
        <v>37660.5</v>
      </c>
      <c r="BD8" s="1">
        <v>38443.199999999997</v>
      </c>
      <c r="BE8" s="5">
        <v>1753.1</v>
      </c>
      <c r="BF8" s="5">
        <v>1303.3</v>
      </c>
      <c r="BG8" s="5">
        <v>1652</v>
      </c>
      <c r="BH8" s="5"/>
      <c r="BI8" s="1"/>
      <c r="BJ8" s="5"/>
      <c r="BK8" s="5"/>
      <c r="BL8" s="5"/>
      <c r="BM8" s="5"/>
      <c r="BN8" s="1"/>
      <c r="BO8" s="5"/>
      <c r="BP8" s="5"/>
      <c r="BQ8" s="5"/>
      <c r="BR8" s="5">
        <v>2</v>
      </c>
      <c r="BS8" s="5" t="s">
        <v>27</v>
      </c>
      <c r="BT8" s="7">
        <v>1</v>
      </c>
      <c r="BU8" s="5"/>
      <c r="BV8" s="1"/>
      <c r="BW8" s="5"/>
      <c r="BX8" s="5">
        <v>1</v>
      </c>
      <c r="BY8" s="5"/>
      <c r="BZ8" s="5"/>
      <c r="CA8" s="1"/>
      <c r="CB8" s="5"/>
      <c r="CC8" s="5">
        <v>1.3879999999999999</v>
      </c>
      <c r="CD8" s="5"/>
      <c r="CE8" s="5"/>
      <c r="CF8" s="1"/>
      <c r="CG8" s="5"/>
      <c r="CH8" s="5"/>
      <c r="CI8" s="5"/>
      <c r="CJ8" s="5"/>
      <c r="CK8" s="1"/>
      <c r="CL8" s="5"/>
      <c r="CM8" s="5"/>
      <c r="CN8" s="5"/>
      <c r="CO8" s="5">
        <v>2</v>
      </c>
      <c r="CP8" s="5" t="s">
        <v>27</v>
      </c>
      <c r="CQ8" s="7"/>
      <c r="CR8" s="5">
        <v>17</v>
      </c>
      <c r="CS8" s="1">
        <v>3</v>
      </c>
      <c r="CT8" s="5">
        <v>0</v>
      </c>
      <c r="CU8" s="5">
        <v>0</v>
      </c>
      <c r="CV8" s="5"/>
      <c r="CW8" s="5"/>
      <c r="CX8" s="1"/>
      <c r="CY8" s="5"/>
      <c r="CZ8" s="5"/>
      <c r="DA8" s="5"/>
      <c r="DB8" s="5"/>
      <c r="DC8" s="1"/>
      <c r="DD8" s="5"/>
      <c r="DE8" s="5"/>
      <c r="DF8" s="5"/>
      <c r="DG8" s="5"/>
      <c r="DH8" s="1"/>
      <c r="DI8" s="5"/>
      <c r="DJ8" s="5"/>
      <c r="DK8" s="5"/>
      <c r="DL8" s="5">
        <v>2</v>
      </c>
      <c r="DM8" s="5" t="s">
        <v>27</v>
      </c>
      <c r="DN8" s="7">
        <v>152</v>
      </c>
      <c r="DO8" s="5">
        <v>21</v>
      </c>
      <c r="DP8" s="1">
        <v>58</v>
      </c>
      <c r="DQ8" s="5">
        <v>1</v>
      </c>
      <c r="DR8" s="5">
        <v>2</v>
      </c>
      <c r="DS8" s="5">
        <v>50</v>
      </c>
      <c r="DT8" s="5">
        <v>4043.3</v>
      </c>
      <c r="DU8" s="1">
        <v>12531.7</v>
      </c>
      <c r="DV8" s="5">
        <v>524.4</v>
      </c>
      <c r="DW8" s="5">
        <v>754</v>
      </c>
      <c r="DX8" s="5">
        <v>7898.5</v>
      </c>
      <c r="DY8" s="5"/>
      <c r="DZ8" s="1"/>
      <c r="EA8" s="5"/>
      <c r="EB8" s="5"/>
      <c r="EC8" s="5"/>
      <c r="ED8" s="5"/>
      <c r="EE8" s="1"/>
      <c r="EF8" s="5"/>
      <c r="EG8" s="5"/>
      <c r="EH8" s="5"/>
      <c r="EI8" s="5">
        <v>2</v>
      </c>
      <c r="EJ8" s="5" t="s">
        <v>27</v>
      </c>
      <c r="EK8" s="7">
        <v>25</v>
      </c>
      <c r="EL8" s="5">
        <v>11</v>
      </c>
      <c r="EM8" s="1">
        <v>0</v>
      </c>
      <c r="EN8" s="5">
        <v>2</v>
      </c>
      <c r="EO8" s="5">
        <v>1</v>
      </c>
      <c r="EP8" s="5">
        <v>11</v>
      </c>
      <c r="EQ8" s="5"/>
      <c r="ER8" s="1"/>
      <c r="ES8" s="5"/>
      <c r="ET8" s="5"/>
      <c r="EU8" s="5"/>
      <c r="EV8" s="5"/>
      <c r="EW8" s="1"/>
      <c r="EX8" s="5"/>
      <c r="EY8" s="5"/>
      <c r="EZ8" s="5"/>
      <c r="FA8" s="5"/>
      <c r="FB8" s="1"/>
      <c r="FC8" s="5"/>
      <c r="FD8" s="5"/>
      <c r="FE8" s="5"/>
      <c r="FF8" s="5">
        <v>2</v>
      </c>
      <c r="FG8" s="5" t="s">
        <v>27</v>
      </c>
      <c r="FH8" s="7"/>
      <c r="FI8" s="5"/>
      <c r="FJ8" s="1"/>
      <c r="FK8" s="5"/>
      <c r="FL8" s="5"/>
      <c r="FM8" s="5"/>
      <c r="FN8" s="5"/>
      <c r="FO8" s="1"/>
      <c r="FP8" s="5"/>
      <c r="FQ8" s="5"/>
      <c r="FR8" s="5"/>
      <c r="FS8" s="5"/>
      <c r="FT8" s="1"/>
      <c r="FU8" s="5"/>
      <c r="FV8" s="5"/>
      <c r="FW8" s="5"/>
      <c r="FX8" s="5"/>
      <c r="FY8" s="1"/>
      <c r="FZ8" s="5"/>
      <c r="GA8" s="5"/>
      <c r="GB8" s="5"/>
      <c r="GC8" s="5">
        <v>2</v>
      </c>
      <c r="GD8" s="5" t="s">
        <v>27</v>
      </c>
      <c r="GE8" s="7"/>
      <c r="GF8" s="5"/>
      <c r="GG8" s="1"/>
      <c r="GH8" s="5"/>
      <c r="GI8" s="5"/>
      <c r="GJ8" s="5">
        <v>16</v>
      </c>
      <c r="GK8" s="5"/>
      <c r="GL8" s="1"/>
      <c r="GM8" s="5"/>
      <c r="GN8" s="5"/>
      <c r="GO8" s="5"/>
      <c r="GP8" s="5"/>
      <c r="GQ8" s="1"/>
      <c r="GR8" s="5"/>
      <c r="GS8" s="5"/>
      <c r="GT8" s="5"/>
      <c r="GU8" s="5"/>
      <c r="GV8" s="1"/>
      <c r="GW8" s="5"/>
      <c r="GX8" s="5"/>
      <c r="GY8" s="5"/>
      <c r="GZ8" s="5">
        <v>2</v>
      </c>
      <c r="HA8" s="5" t="s">
        <v>27</v>
      </c>
      <c r="HB8" s="7">
        <v>223</v>
      </c>
      <c r="HC8" s="5">
        <v>139</v>
      </c>
      <c r="HD8" s="1">
        <v>2</v>
      </c>
      <c r="HE8" s="5">
        <v>70</v>
      </c>
      <c r="HF8" s="5">
        <v>11</v>
      </c>
      <c r="HG8" s="5">
        <v>1</v>
      </c>
      <c r="HH8" s="5">
        <v>13073.2</v>
      </c>
      <c r="HI8" s="1">
        <v>245.1</v>
      </c>
      <c r="HJ8" s="5">
        <v>6539.9</v>
      </c>
      <c r="HK8" s="5">
        <v>1163</v>
      </c>
      <c r="HL8" s="5">
        <v>100</v>
      </c>
      <c r="HM8" s="5"/>
      <c r="HN8" s="1"/>
      <c r="HO8" s="5"/>
      <c r="HP8" s="5"/>
      <c r="HQ8" s="5"/>
      <c r="HR8" s="5"/>
      <c r="HS8" s="1"/>
      <c r="HT8" s="5"/>
      <c r="HU8" s="5"/>
      <c r="HV8" s="5"/>
      <c r="HW8" s="5">
        <v>2</v>
      </c>
      <c r="HX8" s="5" t="s">
        <v>27</v>
      </c>
      <c r="HY8" s="7"/>
      <c r="HZ8" s="5"/>
      <c r="IA8" s="1"/>
      <c r="IB8" s="5"/>
      <c r="IC8" s="5"/>
      <c r="ID8" s="5">
        <v>1</v>
      </c>
      <c r="IE8" s="5"/>
      <c r="IF8" s="1"/>
      <c r="IG8" s="5"/>
      <c r="IH8" s="5"/>
      <c r="II8" s="5"/>
      <c r="IJ8" s="5"/>
      <c r="IK8" s="1"/>
      <c r="IL8" s="5"/>
      <c r="IM8" s="5"/>
      <c r="IN8" s="5"/>
      <c r="IO8" s="5"/>
      <c r="IP8" s="1"/>
      <c r="IQ8" s="5"/>
      <c r="IR8" s="5"/>
      <c r="IS8" s="5"/>
      <c r="IT8" s="5">
        <v>2</v>
      </c>
      <c r="IU8" s="5" t="s">
        <v>27</v>
      </c>
      <c r="IV8" s="7"/>
      <c r="IW8" s="5">
        <v>5</v>
      </c>
      <c r="IX8" s="1"/>
      <c r="IY8" s="5">
        <v>3</v>
      </c>
      <c r="IZ8" s="5">
        <v>6</v>
      </c>
      <c r="JA8" s="5">
        <v>17</v>
      </c>
      <c r="JB8" s="5">
        <v>910.2</v>
      </c>
      <c r="JC8" s="1"/>
      <c r="JD8" s="5">
        <v>2466.1999999999998</v>
      </c>
      <c r="JE8" s="5">
        <v>1041.5</v>
      </c>
      <c r="JF8" s="5">
        <v>4179.8999999999996</v>
      </c>
      <c r="JG8" s="5"/>
      <c r="JH8" s="1"/>
      <c r="JI8" s="5"/>
      <c r="JJ8" s="5"/>
      <c r="JK8" s="5"/>
      <c r="JL8" s="5"/>
      <c r="JM8" s="1"/>
      <c r="JN8" s="5"/>
      <c r="JO8" s="5"/>
      <c r="JP8" s="5"/>
      <c r="JQ8" s="5">
        <v>2</v>
      </c>
      <c r="JR8" s="5" t="s">
        <v>27</v>
      </c>
      <c r="JS8" s="7"/>
      <c r="JT8" s="5"/>
      <c r="JU8" s="1"/>
      <c r="JV8" s="5">
        <v>6</v>
      </c>
      <c r="JW8" s="5">
        <v>5</v>
      </c>
      <c r="JX8" s="5"/>
      <c r="JY8" s="5"/>
      <c r="JZ8" s="1"/>
      <c r="KA8" s="5"/>
      <c r="KB8" s="5"/>
      <c r="KC8" s="5"/>
      <c r="KD8" s="5"/>
      <c r="KE8" s="1"/>
      <c r="KF8" s="5"/>
      <c r="KG8" s="5"/>
      <c r="KH8" s="5"/>
      <c r="KI8" s="5"/>
      <c r="KJ8" s="1"/>
      <c r="KK8" s="5"/>
      <c r="KL8" s="5"/>
      <c r="KM8" s="5"/>
      <c r="KN8" s="5">
        <v>2</v>
      </c>
      <c r="KO8" s="5" t="s">
        <v>27</v>
      </c>
      <c r="KP8" s="7"/>
      <c r="KQ8" s="5"/>
      <c r="KR8" s="1"/>
      <c r="KS8" s="5"/>
      <c r="KT8" s="5"/>
      <c r="KU8" s="5"/>
      <c r="KV8" s="5"/>
      <c r="KW8" s="1"/>
      <c r="KX8" s="5"/>
      <c r="KY8" s="5"/>
      <c r="KZ8" s="5"/>
      <c r="LA8" s="5"/>
      <c r="LB8" s="1"/>
      <c r="LC8" s="5"/>
      <c r="LD8" s="5"/>
      <c r="LE8" s="5"/>
      <c r="LF8" s="5"/>
      <c r="LG8" s="1"/>
      <c r="LH8" s="5"/>
      <c r="LI8" s="5"/>
      <c r="LJ8" s="5"/>
      <c r="LK8" s="5">
        <v>2</v>
      </c>
      <c r="LL8" s="5" t="s">
        <v>27</v>
      </c>
      <c r="LM8" s="7"/>
      <c r="LN8" s="5"/>
      <c r="LO8" s="1"/>
      <c r="LP8" s="5"/>
      <c r="LQ8" s="5"/>
      <c r="LR8" s="5"/>
      <c r="LS8" s="5"/>
      <c r="LT8" s="1"/>
      <c r="LU8" s="5"/>
      <c r="LV8" s="5"/>
      <c r="LW8" s="5"/>
      <c r="LX8" s="5"/>
      <c r="LY8" s="1"/>
      <c r="LZ8" s="5"/>
      <c r="MA8" s="5"/>
      <c r="MB8" s="5"/>
      <c r="MC8" s="5"/>
      <c r="MD8" s="1"/>
      <c r="ME8" s="5"/>
      <c r="MF8" s="5"/>
      <c r="MG8" s="5"/>
      <c r="MH8" s="5">
        <v>2</v>
      </c>
      <c r="MI8" s="5" t="s">
        <v>27</v>
      </c>
      <c r="MJ8" s="7"/>
      <c r="MK8" s="5"/>
      <c r="ML8" s="1"/>
      <c r="MM8" s="5"/>
      <c r="MN8" s="5"/>
      <c r="MO8" s="5"/>
      <c r="MP8" s="5"/>
      <c r="MQ8" s="1"/>
      <c r="MR8" s="5"/>
      <c r="MS8" s="5"/>
      <c r="MT8" s="5"/>
      <c r="MU8" s="5"/>
      <c r="MV8" s="1"/>
      <c r="MW8" s="5"/>
      <c r="MX8" s="5"/>
      <c r="MY8" s="5"/>
      <c r="MZ8" s="5"/>
      <c r="NA8" s="1"/>
      <c r="NB8" s="5"/>
      <c r="NC8" s="5"/>
      <c r="ND8" s="5"/>
      <c r="NE8" s="5">
        <v>2</v>
      </c>
      <c r="NF8" s="5" t="s">
        <v>27</v>
      </c>
      <c r="NG8" s="7">
        <v>471</v>
      </c>
      <c r="NH8" s="5">
        <v>49</v>
      </c>
      <c r="NI8" s="1">
        <v>136</v>
      </c>
      <c r="NJ8" s="5">
        <v>61</v>
      </c>
      <c r="NK8" s="5">
        <v>128</v>
      </c>
      <c r="NL8" s="5">
        <v>7</v>
      </c>
      <c r="NM8" s="5"/>
      <c r="NN8" s="1"/>
      <c r="NO8" s="5"/>
      <c r="NP8" s="5"/>
      <c r="NQ8" s="5"/>
      <c r="NR8" s="5">
        <v>7</v>
      </c>
      <c r="NS8" s="1">
        <v>4</v>
      </c>
      <c r="NT8" s="5"/>
      <c r="NU8" s="5"/>
      <c r="NV8" s="5"/>
      <c r="NW8" s="5"/>
      <c r="NX8" s="1"/>
      <c r="NY8" s="5"/>
      <c r="NZ8" s="5"/>
      <c r="OA8" s="5"/>
    </row>
    <row r="9" spans="1:391" ht="18.5" customHeight="1">
      <c r="A9" s="5">
        <v>3</v>
      </c>
      <c r="B9" s="5" t="s">
        <v>28</v>
      </c>
      <c r="C9" s="7">
        <v>1</v>
      </c>
      <c r="D9" s="7">
        <v>0</v>
      </c>
      <c r="E9" s="16"/>
      <c r="F9" s="7"/>
      <c r="G9" s="7"/>
      <c r="H9" s="7"/>
      <c r="I9" s="24"/>
      <c r="J9" s="25"/>
      <c r="K9" s="24"/>
      <c r="L9" s="24"/>
      <c r="M9" s="24">
        <v>777</v>
      </c>
      <c r="N9" s="7"/>
      <c r="O9" s="16"/>
      <c r="P9" s="5"/>
      <c r="Q9" s="5"/>
      <c r="R9" s="5"/>
      <c r="S9" s="5"/>
      <c r="T9" s="1"/>
      <c r="U9" s="5"/>
      <c r="V9" s="5"/>
      <c r="W9" s="5"/>
      <c r="X9" s="5">
        <v>3</v>
      </c>
      <c r="Y9" s="5" t="s">
        <v>28</v>
      </c>
      <c r="Z9" s="7">
        <v>13</v>
      </c>
      <c r="AA9" s="7"/>
      <c r="AB9" s="16"/>
      <c r="AC9" s="7"/>
      <c r="AD9" s="7">
        <v>3</v>
      </c>
      <c r="AE9" s="7">
        <v>10</v>
      </c>
      <c r="AF9" s="7"/>
      <c r="AG9" s="16"/>
      <c r="AH9" s="7"/>
      <c r="AI9" s="7">
        <v>990</v>
      </c>
      <c r="AJ9" s="7">
        <v>2115</v>
      </c>
      <c r="AK9" s="7"/>
      <c r="AL9" s="16"/>
      <c r="AM9" s="5"/>
      <c r="AN9" s="5"/>
      <c r="AO9" s="5"/>
      <c r="AP9" s="5"/>
      <c r="AQ9" s="1"/>
      <c r="AR9" s="5"/>
      <c r="AS9" s="5"/>
      <c r="AT9" s="5"/>
      <c r="AU9" s="5">
        <v>3</v>
      </c>
      <c r="AV9" s="5" t="s">
        <v>28</v>
      </c>
      <c r="AW9" s="7">
        <v>18</v>
      </c>
      <c r="AX9" s="7"/>
      <c r="AY9" s="16">
        <v>2</v>
      </c>
      <c r="AZ9" s="7">
        <v>2</v>
      </c>
      <c r="BA9" s="7">
        <v>4</v>
      </c>
      <c r="BB9" s="7">
        <v>10</v>
      </c>
      <c r="BC9" s="7"/>
      <c r="BD9" s="16">
        <v>200</v>
      </c>
      <c r="BE9" s="7">
        <v>300</v>
      </c>
      <c r="BF9" s="7">
        <v>515.5</v>
      </c>
      <c r="BG9" s="7">
        <v>1435.2</v>
      </c>
      <c r="BH9" s="7"/>
      <c r="BI9" s="16"/>
      <c r="BJ9" s="5"/>
      <c r="BK9" s="5"/>
      <c r="BL9" s="5"/>
      <c r="BM9" s="5"/>
      <c r="BN9" s="1"/>
      <c r="BO9" s="5"/>
      <c r="BP9" s="5"/>
      <c r="BQ9" s="5"/>
      <c r="BR9" s="5">
        <v>3</v>
      </c>
      <c r="BS9" s="5" t="s">
        <v>28</v>
      </c>
      <c r="BT9" s="7">
        <v>0</v>
      </c>
      <c r="BU9" s="7"/>
      <c r="BV9" s="16"/>
      <c r="BW9" s="7"/>
      <c r="BX9" s="7"/>
      <c r="BY9" s="7"/>
      <c r="BZ9" s="7"/>
      <c r="CA9" s="16"/>
      <c r="CB9" s="7"/>
      <c r="CC9" s="7"/>
      <c r="CD9" s="7"/>
      <c r="CE9" s="7"/>
      <c r="CF9" s="16"/>
      <c r="CG9" s="5"/>
      <c r="CH9" s="5"/>
      <c r="CI9" s="5"/>
      <c r="CJ9" s="5"/>
      <c r="CK9" s="1"/>
      <c r="CL9" s="5"/>
      <c r="CM9" s="5"/>
      <c r="CN9" s="5"/>
      <c r="CO9" s="5">
        <v>3</v>
      </c>
      <c r="CP9" s="5" t="s">
        <v>28</v>
      </c>
      <c r="CQ9" s="7"/>
      <c r="CR9" s="7">
        <v>0</v>
      </c>
      <c r="CS9" s="16">
        <v>0</v>
      </c>
      <c r="CT9" s="7">
        <v>0</v>
      </c>
      <c r="CU9" s="7">
        <v>0</v>
      </c>
      <c r="CV9" s="7"/>
      <c r="CW9" s="7"/>
      <c r="CX9" s="16"/>
      <c r="CY9" s="7"/>
      <c r="CZ9" s="7"/>
      <c r="DA9" s="7"/>
      <c r="DB9" s="7"/>
      <c r="DC9" s="16"/>
      <c r="DD9" s="5"/>
      <c r="DE9" s="5"/>
      <c r="DF9" s="5"/>
      <c r="DG9" s="5"/>
      <c r="DH9" s="1"/>
      <c r="DI9" s="5"/>
      <c r="DJ9" s="5"/>
      <c r="DK9" s="5"/>
      <c r="DL9" s="5">
        <v>3</v>
      </c>
      <c r="DM9" s="5" t="s">
        <v>28</v>
      </c>
      <c r="DN9" s="7">
        <v>99</v>
      </c>
      <c r="DO9" s="7">
        <v>21</v>
      </c>
      <c r="DP9" s="16">
        <v>58</v>
      </c>
      <c r="DQ9" s="7">
        <v>1</v>
      </c>
      <c r="DR9" s="7">
        <v>2</v>
      </c>
      <c r="DS9" s="7">
        <v>17</v>
      </c>
      <c r="DT9" s="7"/>
      <c r="DU9" s="16"/>
      <c r="DV9" s="7"/>
      <c r="DW9" s="7"/>
      <c r="DX9" s="7"/>
      <c r="DY9" s="7"/>
      <c r="DZ9" s="16"/>
      <c r="EA9" s="5"/>
      <c r="EB9" s="5"/>
      <c r="EC9" s="5"/>
      <c r="ED9" s="5"/>
      <c r="EE9" s="1"/>
      <c r="EF9" s="5"/>
      <c r="EG9" s="5"/>
      <c r="EH9" s="5"/>
      <c r="EI9" s="5">
        <v>3</v>
      </c>
      <c r="EJ9" s="5" t="s">
        <v>28</v>
      </c>
      <c r="EK9" s="7">
        <v>2</v>
      </c>
      <c r="EL9" s="7"/>
      <c r="EM9" s="16">
        <v>0</v>
      </c>
      <c r="EN9" s="7">
        <v>2</v>
      </c>
      <c r="EO9" s="7"/>
      <c r="EP9" s="7"/>
      <c r="EQ9" s="7"/>
      <c r="ER9" s="16"/>
      <c r="ES9" s="7"/>
      <c r="ET9" s="7"/>
      <c r="EU9" s="7"/>
      <c r="EV9" s="7"/>
      <c r="EW9" s="16"/>
      <c r="EX9" s="5"/>
      <c r="EY9" s="5"/>
      <c r="EZ9" s="5"/>
      <c r="FA9" s="5"/>
      <c r="FB9" s="1"/>
      <c r="FC9" s="5"/>
      <c r="FD9" s="5"/>
      <c r="FE9" s="5"/>
      <c r="FF9" s="5">
        <v>3</v>
      </c>
      <c r="FG9" s="5" t="s">
        <v>28</v>
      </c>
      <c r="FH9" s="7"/>
      <c r="FI9" s="7"/>
      <c r="FJ9" s="16"/>
      <c r="FK9" s="7"/>
      <c r="FL9" s="7"/>
      <c r="FM9" s="7"/>
      <c r="FN9" s="7"/>
      <c r="FO9" s="16"/>
      <c r="FP9" s="7"/>
      <c r="FQ9" s="7"/>
      <c r="FR9" s="7"/>
      <c r="FS9" s="7"/>
      <c r="FT9" s="16"/>
      <c r="FU9" s="5"/>
      <c r="FV9" s="5"/>
      <c r="FW9" s="5"/>
      <c r="FX9" s="5"/>
      <c r="FY9" s="1"/>
      <c r="FZ9" s="5"/>
      <c r="GA9" s="5"/>
      <c r="GB9" s="5"/>
      <c r="GC9" s="5">
        <v>3</v>
      </c>
      <c r="GD9" s="5" t="s">
        <v>28</v>
      </c>
      <c r="GE9" s="7"/>
      <c r="GF9" s="7"/>
      <c r="GG9" s="16"/>
      <c r="GH9" s="7"/>
      <c r="GI9" s="7"/>
      <c r="GJ9" s="7">
        <v>6</v>
      </c>
      <c r="GK9" s="7"/>
      <c r="GL9" s="16"/>
      <c r="GM9" s="7"/>
      <c r="GN9" s="7"/>
      <c r="GO9" s="7"/>
      <c r="GP9" s="7"/>
      <c r="GQ9" s="16"/>
      <c r="GR9" s="5"/>
      <c r="GS9" s="5"/>
      <c r="GT9" s="5"/>
      <c r="GU9" s="5"/>
      <c r="GV9" s="1"/>
      <c r="GW9" s="5"/>
      <c r="GX9" s="5"/>
      <c r="GY9" s="5"/>
      <c r="GZ9" s="5">
        <v>3</v>
      </c>
      <c r="HA9" s="5" t="s">
        <v>28</v>
      </c>
      <c r="HB9" s="7"/>
      <c r="HC9" s="7"/>
      <c r="HD9" s="16"/>
      <c r="HE9" s="7"/>
      <c r="HF9" s="7"/>
      <c r="HG9" s="7"/>
      <c r="HH9" s="7"/>
      <c r="HI9" s="16"/>
      <c r="HJ9" s="7"/>
      <c r="HK9" s="7"/>
      <c r="HL9" s="7"/>
      <c r="HM9" s="7"/>
      <c r="HN9" s="16"/>
      <c r="HO9" s="5"/>
      <c r="HP9" s="5"/>
      <c r="HQ9" s="5"/>
      <c r="HR9" s="5"/>
      <c r="HS9" s="1"/>
      <c r="HT9" s="5"/>
      <c r="HU9" s="5"/>
      <c r="HV9" s="5"/>
      <c r="HW9" s="5">
        <v>3</v>
      </c>
      <c r="HX9" s="5" t="s">
        <v>28</v>
      </c>
      <c r="HY9" s="7"/>
      <c r="HZ9" s="7"/>
      <c r="IA9" s="16"/>
      <c r="IB9" s="7"/>
      <c r="IC9" s="7"/>
      <c r="ID9" s="7"/>
      <c r="IE9" s="7"/>
      <c r="IF9" s="16"/>
      <c r="IG9" s="7"/>
      <c r="IH9" s="7"/>
      <c r="II9" s="7"/>
      <c r="IJ9" s="7"/>
      <c r="IK9" s="16"/>
      <c r="IL9" s="5"/>
      <c r="IM9" s="5"/>
      <c r="IN9" s="5"/>
      <c r="IO9" s="5"/>
      <c r="IP9" s="1"/>
      <c r="IQ9" s="5"/>
      <c r="IR9" s="5"/>
      <c r="IS9" s="5"/>
      <c r="IT9" s="5">
        <v>3</v>
      </c>
      <c r="IU9" s="5" t="s">
        <v>28</v>
      </c>
      <c r="IV9" s="7"/>
      <c r="IW9" s="7"/>
      <c r="IX9" s="16"/>
      <c r="IY9" s="7"/>
      <c r="IZ9" s="7"/>
      <c r="JA9" s="7"/>
      <c r="JB9" s="7"/>
      <c r="JC9" s="16"/>
      <c r="JD9" s="7"/>
      <c r="JE9" s="7"/>
      <c r="JF9" s="7"/>
      <c r="JG9" s="7"/>
      <c r="JH9" s="16"/>
      <c r="JI9" s="5"/>
      <c r="JJ9" s="5"/>
      <c r="JK9" s="5"/>
      <c r="JL9" s="5"/>
      <c r="JM9" s="1"/>
      <c r="JN9" s="5"/>
      <c r="JO9" s="5"/>
      <c r="JP9" s="5"/>
      <c r="JQ9" s="5">
        <v>3</v>
      </c>
      <c r="JR9" s="5" t="s">
        <v>28</v>
      </c>
      <c r="JS9" s="7"/>
      <c r="JT9" s="7"/>
      <c r="JU9" s="16"/>
      <c r="JV9" s="7"/>
      <c r="JW9" s="7">
        <v>1</v>
      </c>
      <c r="JX9" s="7"/>
      <c r="JY9" s="7"/>
      <c r="JZ9" s="16"/>
      <c r="KA9" s="7"/>
      <c r="KB9" s="7"/>
      <c r="KC9" s="7"/>
      <c r="KD9" s="7"/>
      <c r="KE9" s="16"/>
      <c r="KF9" s="5"/>
      <c r="KG9" s="5"/>
      <c r="KH9" s="5"/>
      <c r="KI9" s="5"/>
      <c r="KJ9" s="1"/>
      <c r="KK9" s="5"/>
      <c r="KL9" s="5"/>
      <c r="KM9" s="5"/>
      <c r="KN9" s="5">
        <v>3</v>
      </c>
      <c r="KO9" s="5" t="s">
        <v>28</v>
      </c>
      <c r="KP9" s="7"/>
      <c r="KQ9" s="7"/>
      <c r="KR9" s="16"/>
      <c r="KS9" s="7"/>
      <c r="KT9" s="7"/>
      <c r="KU9" s="7"/>
      <c r="KV9" s="7"/>
      <c r="KW9" s="16"/>
      <c r="KX9" s="7"/>
      <c r="KY9" s="7"/>
      <c r="KZ9" s="7"/>
      <c r="LA9" s="7"/>
      <c r="LB9" s="16"/>
      <c r="LC9" s="5"/>
      <c r="LD9" s="5"/>
      <c r="LE9" s="5"/>
      <c r="LF9" s="5"/>
      <c r="LG9" s="1"/>
      <c r="LH9" s="5"/>
      <c r="LI9" s="5"/>
      <c r="LJ9" s="5"/>
      <c r="LK9" s="5">
        <v>3</v>
      </c>
      <c r="LL9" s="5" t="s">
        <v>28</v>
      </c>
      <c r="LM9" s="7"/>
      <c r="LN9" s="7"/>
      <c r="LO9" s="16"/>
      <c r="LP9" s="7"/>
      <c r="LQ9" s="7"/>
      <c r="LR9" s="7"/>
      <c r="LS9" s="7"/>
      <c r="LT9" s="16"/>
      <c r="LU9" s="7"/>
      <c r="LV9" s="7"/>
      <c r="LW9" s="7"/>
      <c r="LX9" s="7"/>
      <c r="LY9" s="16"/>
      <c r="LZ9" s="5"/>
      <c r="MA9" s="5"/>
      <c r="MB9" s="5"/>
      <c r="MC9" s="5"/>
      <c r="MD9" s="1"/>
      <c r="ME9" s="5"/>
      <c r="MF9" s="5"/>
      <c r="MG9" s="5"/>
      <c r="MH9" s="5">
        <v>3</v>
      </c>
      <c r="MI9" s="5" t="s">
        <v>28</v>
      </c>
      <c r="MJ9" s="7"/>
      <c r="MK9" s="7"/>
      <c r="ML9" s="16"/>
      <c r="MM9" s="7"/>
      <c r="MN9" s="7"/>
      <c r="MO9" s="7"/>
      <c r="MP9" s="7"/>
      <c r="MQ9" s="16"/>
      <c r="MR9" s="7"/>
      <c r="MS9" s="7"/>
      <c r="MT9" s="7"/>
      <c r="MU9" s="7"/>
      <c r="MV9" s="16"/>
      <c r="MW9" s="5"/>
      <c r="MX9" s="5"/>
      <c r="MY9" s="5"/>
      <c r="MZ9" s="5"/>
      <c r="NA9" s="1"/>
      <c r="NB9" s="5"/>
      <c r="NC9" s="5"/>
      <c r="ND9" s="5"/>
      <c r="NE9" s="5">
        <v>3</v>
      </c>
      <c r="NF9" s="5" t="s">
        <v>28</v>
      </c>
      <c r="NG9" s="7"/>
      <c r="NH9" s="7"/>
      <c r="NI9" s="16"/>
      <c r="NJ9" s="7"/>
      <c r="NK9" s="7"/>
      <c r="NL9" s="7"/>
      <c r="NM9" s="7"/>
      <c r="NN9" s="16"/>
      <c r="NO9" s="7"/>
      <c r="NP9" s="7"/>
      <c r="NQ9" s="7"/>
      <c r="NR9" s="7"/>
      <c r="NS9" s="16"/>
      <c r="NT9" s="5"/>
      <c r="NU9" s="5"/>
      <c r="NV9" s="5"/>
      <c r="NW9" s="5"/>
      <c r="NX9" s="1"/>
      <c r="NY9" s="5"/>
      <c r="NZ9" s="5"/>
      <c r="OA9" s="5"/>
    </row>
    <row r="10" spans="1:391" ht="18.5" customHeight="1">
      <c r="A10" s="5">
        <v>4</v>
      </c>
      <c r="B10" s="5" t="s">
        <v>29</v>
      </c>
      <c r="C10" s="16">
        <v>1453</v>
      </c>
      <c r="D10" s="16">
        <v>497</v>
      </c>
      <c r="E10" s="1">
        <v>304</v>
      </c>
      <c r="F10" s="5">
        <v>264</v>
      </c>
      <c r="G10" s="5">
        <v>306</v>
      </c>
      <c r="H10" s="17">
        <v>82</v>
      </c>
      <c r="I10" s="22">
        <v>67364</v>
      </c>
      <c r="J10" s="23">
        <v>49199</v>
      </c>
      <c r="K10" s="22">
        <v>25561</v>
      </c>
      <c r="L10" s="22">
        <v>23763</v>
      </c>
      <c r="M10" s="22">
        <v>8240</v>
      </c>
      <c r="N10" s="16"/>
      <c r="O10" s="16"/>
      <c r="P10" s="5"/>
      <c r="Q10" s="5"/>
      <c r="R10" s="5"/>
      <c r="S10" s="5">
        <v>331</v>
      </c>
      <c r="T10" s="1">
        <v>137</v>
      </c>
      <c r="U10" s="5"/>
      <c r="V10" s="5"/>
      <c r="W10" s="5"/>
      <c r="X10" s="5">
        <v>4</v>
      </c>
      <c r="Y10" s="5" t="s">
        <v>29</v>
      </c>
      <c r="Z10" s="16">
        <v>560</v>
      </c>
      <c r="AA10" s="16">
        <v>192</v>
      </c>
      <c r="AB10" s="16">
        <v>206</v>
      </c>
      <c r="AC10" s="17">
        <v>122</v>
      </c>
      <c r="AD10" s="17">
        <v>30</v>
      </c>
      <c r="AE10" s="17">
        <v>10</v>
      </c>
      <c r="AF10" s="16"/>
      <c r="AG10" s="16"/>
      <c r="AH10" s="17"/>
      <c r="AI10" s="17"/>
      <c r="AJ10" s="17"/>
      <c r="AK10" s="16"/>
      <c r="AL10" s="16"/>
      <c r="AM10" s="5"/>
      <c r="AN10" s="5"/>
      <c r="AO10" s="5"/>
      <c r="AP10" s="5"/>
      <c r="AQ10" s="1"/>
      <c r="AR10" s="5"/>
      <c r="AS10" s="5"/>
      <c r="AT10" s="5"/>
      <c r="AU10" s="5">
        <v>4</v>
      </c>
      <c r="AV10" s="5" t="s">
        <v>29</v>
      </c>
      <c r="AW10" s="16">
        <v>871</v>
      </c>
      <c r="AX10" s="16">
        <v>431</v>
      </c>
      <c r="AY10" s="16">
        <v>398</v>
      </c>
      <c r="AZ10" s="17">
        <v>36</v>
      </c>
      <c r="BA10" s="17">
        <v>3</v>
      </c>
      <c r="BB10" s="17">
        <v>3</v>
      </c>
      <c r="BC10" s="16">
        <v>37660.5</v>
      </c>
      <c r="BD10" s="16">
        <v>38243.199999999997</v>
      </c>
      <c r="BE10" s="17">
        <v>1453.1</v>
      </c>
      <c r="BF10" s="17">
        <v>787.8</v>
      </c>
      <c r="BG10" s="17">
        <v>216.8</v>
      </c>
      <c r="BH10" s="16">
        <v>50</v>
      </c>
      <c r="BI10" s="16">
        <v>99</v>
      </c>
      <c r="BJ10" s="5"/>
      <c r="BK10" s="5"/>
      <c r="BL10" s="5"/>
      <c r="BM10" s="5">
        <v>861.99999999999989</v>
      </c>
      <c r="BN10" s="1">
        <v>402.02020202020196</v>
      </c>
      <c r="BO10" s="5"/>
      <c r="BP10" s="5"/>
      <c r="BQ10" s="5"/>
      <c r="BR10" s="5">
        <v>4</v>
      </c>
      <c r="BS10" s="5" t="s">
        <v>29</v>
      </c>
      <c r="BT10" s="16">
        <v>0</v>
      </c>
      <c r="BU10" s="16"/>
      <c r="BV10" s="16"/>
      <c r="BW10" s="17"/>
      <c r="BX10" s="17"/>
      <c r="BY10" s="17"/>
      <c r="BZ10" s="16"/>
      <c r="CA10" s="16"/>
      <c r="CB10" s="17"/>
      <c r="CC10" s="17"/>
      <c r="CD10" s="17"/>
      <c r="CE10" s="16"/>
      <c r="CF10" s="16"/>
      <c r="CG10" s="5"/>
      <c r="CH10" s="5"/>
      <c r="CI10" s="5"/>
      <c r="CJ10" s="5"/>
      <c r="CK10" s="1"/>
      <c r="CL10" s="5"/>
      <c r="CM10" s="5"/>
      <c r="CN10" s="5"/>
      <c r="CO10" s="5">
        <v>4</v>
      </c>
      <c r="CP10" s="5" t="s">
        <v>29</v>
      </c>
      <c r="CQ10" s="16"/>
      <c r="CR10" s="16">
        <v>17</v>
      </c>
      <c r="CS10" s="16">
        <v>3</v>
      </c>
      <c r="CT10" s="17">
        <v>0</v>
      </c>
      <c r="CU10" s="17">
        <v>0</v>
      </c>
      <c r="CV10" s="17"/>
      <c r="CW10" s="16"/>
      <c r="CX10" s="16"/>
      <c r="CY10" s="17"/>
      <c r="CZ10" s="17"/>
      <c r="DA10" s="17"/>
      <c r="DB10" s="16"/>
      <c r="DC10" s="16"/>
      <c r="DD10" s="5"/>
      <c r="DE10" s="5"/>
      <c r="DF10" s="5"/>
      <c r="DG10" s="5"/>
      <c r="DH10" s="1"/>
      <c r="DI10" s="5"/>
      <c r="DJ10" s="5"/>
      <c r="DK10" s="5"/>
      <c r="DL10" s="5">
        <v>4</v>
      </c>
      <c r="DM10" s="5" t="s">
        <v>29</v>
      </c>
      <c r="DN10" s="16">
        <v>132</v>
      </c>
      <c r="DO10" s="16">
        <v>21</v>
      </c>
      <c r="DP10" s="16">
        <v>58</v>
      </c>
      <c r="DQ10" s="17">
        <v>1</v>
      </c>
      <c r="DR10" s="17">
        <v>2</v>
      </c>
      <c r="DS10" s="17">
        <v>50</v>
      </c>
      <c r="DT10" s="16"/>
      <c r="DU10" s="16"/>
      <c r="DV10" s="17"/>
      <c r="DW10" s="17"/>
      <c r="DX10" s="17"/>
      <c r="DY10" s="16"/>
      <c r="DZ10" s="16"/>
      <c r="EA10" s="5"/>
      <c r="EB10" s="5"/>
      <c r="EC10" s="5"/>
      <c r="ED10" s="5"/>
      <c r="EE10" s="1"/>
      <c r="EF10" s="5"/>
      <c r="EG10" s="5"/>
      <c r="EH10" s="5"/>
      <c r="EI10" s="5">
        <v>4</v>
      </c>
      <c r="EJ10" s="5" t="s">
        <v>29</v>
      </c>
      <c r="EK10" s="16">
        <v>1</v>
      </c>
      <c r="EL10" s="16"/>
      <c r="EM10" s="16">
        <v>0</v>
      </c>
      <c r="EN10" s="17"/>
      <c r="EO10" s="17">
        <v>1</v>
      </c>
      <c r="EP10" s="17">
        <v>1</v>
      </c>
      <c r="EQ10" s="16"/>
      <c r="ER10" s="16"/>
      <c r="ES10" s="17"/>
      <c r="ET10" s="17"/>
      <c r="EU10" s="17"/>
      <c r="EV10" s="16"/>
      <c r="EW10" s="16"/>
      <c r="EX10" s="5"/>
      <c r="EY10" s="5"/>
      <c r="EZ10" s="5"/>
      <c r="FA10" s="5"/>
      <c r="FB10" s="1"/>
      <c r="FC10" s="5"/>
      <c r="FD10" s="5"/>
      <c r="FE10" s="5"/>
      <c r="FF10" s="5">
        <v>4</v>
      </c>
      <c r="FG10" s="5" t="s">
        <v>29</v>
      </c>
      <c r="FH10" s="16"/>
      <c r="FI10" s="16"/>
      <c r="FJ10" s="16"/>
      <c r="FK10" s="17"/>
      <c r="FL10" s="17"/>
      <c r="FM10" s="17"/>
      <c r="FN10" s="16"/>
      <c r="FO10" s="16"/>
      <c r="FP10" s="17"/>
      <c r="FQ10" s="17"/>
      <c r="FR10" s="17"/>
      <c r="FS10" s="16"/>
      <c r="FT10" s="16"/>
      <c r="FU10" s="5"/>
      <c r="FV10" s="5"/>
      <c r="FW10" s="5"/>
      <c r="FX10" s="5"/>
      <c r="FY10" s="1"/>
      <c r="FZ10" s="5"/>
      <c r="GA10" s="5"/>
      <c r="GB10" s="5"/>
      <c r="GC10" s="5">
        <v>4</v>
      </c>
      <c r="GD10" s="5" t="s">
        <v>29</v>
      </c>
      <c r="GE10" s="16"/>
      <c r="GF10" s="16"/>
      <c r="GG10" s="16"/>
      <c r="GH10" s="17"/>
      <c r="GI10" s="17"/>
      <c r="GJ10" s="17">
        <v>0</v>
      </c>
      <c r="GK10" s="16"/>
      <c r="GL10" s="16"/>
      <c r="GM10" s="17"/>
      <c r="GN10" s="17"/>
      <c r="GO10" s="17"/>
      <c r="GP10" s="16"/>
      <c r="GQ10" s="16"/>
      <c r="GR10" s="5"/>
      <c r="GS10" s="5"/>
      <c r="GT10" s="5"/>
      <c r="GU10" s="5"/>
      <c r="GV10" s="1"/>
      <c r="GW10" s="5"/>
      <c r="GX10" s="5"/>
      <c r="GY10" s="5"/>
      <c r="GZ10" s="5">
        <v>4</v>
      </c>
      <c r="HA10" s="5" t="s">
        <v>29</v>
      </c>
      <c r="HB10" s="16">
        <v>223</v>
      </c>
      <c r="HC10" s="16">
        <v>139</v>
      </c>
      <c r="HD10" s="16">
        <v>2</v>
      </c>
      <c r="HE10" s="17">
        <v>70</v>
      </c>
      <c r="HF10" s="17">
        <v>11</v>
      </c>
      <c r="HG10" s="17">
        <v>1</v>
      </c>
      <c r="HH10" s="16">
        <v>13073.2</v>
      </c>
      <c r="HI10" s="16">
        <v>245.1</v>
      </c>
      <c r="HJ10" s="17">
        <v>6539.9</v>
      </c>
      <c r="HK10" s="17">
        <v>1163</v>
      </c>
      <c r="HL10" s="17">
        <v>100</v>
      </c>
      <c r="HM10" s="16"/>
      <c r="HN10" s="16"/>
      <c r="HO10" s="5"/>
      <c r="HP10" s="5"/>
      <c r="HQ10" s="5"/>
      <c r="HR10" s="5"/>
      <c r="HS10" s="1"/>
      <c r="HT10" s="5"/>
      <c r="HU10" s="5"/>
      <c r="HV10" s="5"/>
      <c r="HW10" s="5">
        <v>4</v>
      </c>
      <c r="HX10" s="5" t="s">
        <v>29</v>
      </c>
      <c r="HY10" s="16"/>
      <c r="HZ10" s="16"/>
      <c r="IA10" s="16"/>
      <c r="IB10" s="17"/>
      <c r="IC10" s="17"/>
      <c r="ID10" s="17"/>
      <c r="IE10" s="16"/>
      <c r="IF10" s="16"/>
      <c r="IG10" s="17"/>
      <c r="IH10" s="17"/>
      <c r="II10" s="17"/>
      <c r="IJ10" s="16"/>
      <c r="IK10" s="16"/>
      <c r="IL10" s="5"/>
      <c r="IM10" s="5"/>
      <c r="IN10" s="5"/>
      <c r="IO10" s="5"/>
      <c r="IP10" s="1"/>
      <c r="IQ10" s="5"/>
      <c r="IR10" s="5"/>
      <c r="IS10" s="5"/>
      <c r="IT10" s="5">
        <v>4</v>
      </c>
      <c r="IU10" s="5" t="s">
        <v>29</v>
      </c>
      <c r="IV10" s="16"/>
      <c r="IW10" s="16"/>
      <c r="IX10" s="16"/>
      <c r="IY10" s="17"/>
      <c r="IZ10" s="17"/>
      <c r="JA10" s="17"/>
      <c r="JB10" s="16"/>
      <c r="JC10" s="16"/>
      <c r="JD10" s="17"/>
      <c r="JE10" s="17"/>
      <c r="JF10" s="17"/>
      <c r="JG10" s="16"/>
      <c r="JH10" s="16"/>
      <c r="JI10" s="5"/>
      <c r="JJ10" s="5"/>
      <c r="JK10" s="5"/>
      <c r="JL10" s="5"/>
      <c r="JM10" s="1"/>
      <c r="JN10" s="5"/>
      <c r="JO10" s="5"/>
      <c r="JP10" s="5"/>
      <c r="JQ10" s="5">
        <v>4</v>
      </c>
      <c r="JR10" s="5" t="s">
        <v>29</v>
      </c>
      <c r="JS10" s="16"/>
      <c r="JT10" s="16"/>
      <c r="JU10" s="16"/>
      <c r="JV10" s="17"/>
      <c r="JW10" s="17"/>
      <c r="JX10" s="17"/>
      <c r="JY10" s="16"/>
      <c r="JZ10" s="16"/>
      <c r="KA10" s="17"/>
      <c r="KB10" s="17"/>
      <c r="KC10" s="17"/>
      <c r="KD10" s="16"/>
      <c r="KE10" s="16"/>
      <c r="KF10" s="5"/>
      <c r="KG10" s="5"/>
      <c r="KH10" s="5"/>
      <c r="KI10" s="5"/>
      <c r="KJ10" s="1"/>
      <c r="KK10" s="5"/>
      <c r="KL10" s="5"/>
      <c r="KM10" s="5"/>
      <c r="KN10" s="5">
        <v>4</v>
      </c>
      <c r="KO10" s="5" t="s">
        <v>29</v>
      </c>
      <c r="KP10" s="16"/>
      <c r="KQ10" s="16"/>
      <c r="KR10" s="16"/>
      <c r="KS10" s="17"/>
      <c r="KT10" s="17"/>
      <c r="KU10" s="17"/>
      <c r="KV10" s="16"/>
      <c r="KW10" s="16"/>
      <c r="KX10" s="17"/>
      <c r="KY10" s="17"/>
      <c r="KZ10" s="17"/>
      <c r="LA10" s="16"/>
      <c r="LB10" s="16"/>
      <c r="LC10" s="5"/>
      <c r="LD10" s="5"/>
      <c r="LE10" s="5"/>
      <c r="LF10" s="5"/>
      <c r="LG10" s="1"/>
      <c r="LH10" s="5"/>
      <c r="LI10" s="5"/>
      <c r="LJ10" s="5"/>
      <c r="LK10" s="5">
        <v>4</v>
      </c>
      <c r="LL10" s="5" t="s">
        <v>29</v>
      </c>
      <c r="LM10" s="16"/>
      <c r="LN10" s="16"/>
      <c r="LO10" s="16"/>
      <c r="LP10" s="17"/>
      <c r="LQ10" s="17"/>
      <c r="LR10" s="17"/>
      <c r="LS10" s="16"/>
      <c r="LT10" s="16"/>
      <c r="LU10" s="17"/>
      <c r="LV10" s="17"/>
      <c r="LW10" s="17"/>
      <c r="LX10" s="16"/>
      <c r="LY10" s="16"/>
      <c r="LZ10" s="5"/>
      <c r="MA10" s="5"/>
      <c r="MB10" s="5"/>
      <c r="MC10" s="5"/>
      <c r="MD10" s="1"/>
      <c r="ME10" s="5"/>
      <c r="MF10" s="5"/>
      <c r="MG10" s="5"/>
      <c r="MH10" s="5">
        <v>4</v>
      </c>
      <c r="MI10" s="5" t="s">
        <v>29</v>
      </c>
      <c r="MJ10" s="16"/>
      <c r="MK10" s="16"/>
      <c r="ML10" s="16"/>
      <c r="MM10" s="17"/>
      <c r="MN10" s="17"/>
      <c r="MO10" s="17"/>
      <c r="MP10" s="16"/>
      <c r="MQ10" s="16"/>
      <c r="MR10" s="17"/>
      <c r="MS10" s="17"/>
      <c r="MT10" s="17"/>
      <c r="MU10" s="16"/>
      <c r="MV10" s="16"/>
      <c r="MW10" s="5"/>
      <c r="MX10" s="5"/>
      <c r="MY10" s="5"/>
      <c r="MZ10" s="5"/>
      <c r="NA10" s="1"/>
      <c r="NB10" s="5"/>
      <c r="NC10" s="5"/>
      <c r="ND10" s="5"/>
      <c r="NE10" s="5">
        <v>4</v>
      </c>
      <c r="NF10" s="5" t="s">
        <v>29</v>
      </c>
      <c r="NG10" s="16"/>
      <c r="NH10" s="16"/>
      <c r="NI10" s="16"/>
      <c r="NJ10" s="17"/>
      <c r="NK10" s="17"/>
      <c r="NL10" s="17"/>
      <c r="NM10" s="16"/>
      <c r="NN10" s="16"/>
      <c r="NO10" s="17"/>
      <c r="NP10" s="17"/>
      <c r="NQ10" s="17"/>
      <c r="NR10" s="16"/>
      <c r="NS10" s="16"/>
      <c r="NT10" s="5"/>
      <c r="NU10" s="5"/>
      <c r="NV10" s="5"/>
      <c r="NW10" s="5"/>
      <c r="NX10" s="1"/>
      <c r="NY10" s="5"/>
      <c r="NZ10" s="5"/>
      <c r="OA10" s="5"/>
    </row>
    <row r="11" spans="1:391" ht="18.5" customHeight="1">
      <c r="A11" s="5">
        <v>5</v>
      </c>
      <c r="B11" s="5" t="s">
        <v>30</v>
      </c>
      <c r="C11" s="7"/>
      <c r="D11" s="5"/>
      <c r="E11" s="1"/>
      <c r="F11" s="5"/>
      <c r="G11" s="5"/>
      <c r="H11" s="5"/>
      <c r="I11" s="24"/>
      <c r="J11" s="25"/>
      <c r="K11" s="24"/>
      <c r="L11" s="24"/>
      <c r="M11" s="24"/>
      <c r="N11" s="7"/>
      <c r="O11" s="16"/>
      <c r="P11" s="5"/>
      <c r="Q11" s="5"/>
      <c r="R11" s="5"/>
      <c r="S11" s="5"/>
      <c r="T11" s="1"/>
      <c r="U11" s="5"/>
      <c r="V11" s="5"/>
      <c r="W11" s="5"/>
      <c r="X11" s="5">
        <v>5</v>
      </c>
      <c r="Y11" s="5" t="s">
        <v>30</v>
      </c>
      <c r="Z11" s="7">
        <v>560</v>
      </c>
      <c r="AA11" s="5">
        <v>192</v>
      </c>
      <c r="AB11" s="1">
        <v>206</v>
      </c>
      <c r="AC11" s="5">
        <v>122</v>
      </c>
      <c r="AD11" s="5">
        <v>30</v>
      </c>
      <c r="AE11" s="5">
        <v>10</v>
      </c>
      <c r="AF11" s="7">
        <v>21554.5</v>
      </c>
      <c r="AG11" s="16">
        <v>20309</v>
      </c>
      <c r="AH11" s="7">
        <v>7159</v>
      </c>
      <c r="AI11" s="7">
        <v>2557.5</v>
      </c>
      <c r="AJ11" s="7"/>
      <c r="AK11" s="7"/>
      <c r="AL11" s="16"/>
      <c r="AM11" s="5"/>
      <c r="AN11" s="5"/>
      <c r="AO11" s="5"/>
      <c r="AP11" s="5"/>
      <c r="AQ11" s="1"/>
      <c r="AR11" s="5"/>
      <c r="AS11" s="5"/>
      <c r="AT11" s="5"/>
      <c r="AU11" s="5">
        <v>5</v>
      </c>
      <c r="AV11" s="5" t="s">
        <v>30</v>
      </c>
      <c r="AW11" s="7">
        <v>871</v>
      </c>
      <c r="AX11" s="5">
        <v>431</v>
      </c>
      <c r="AY11" s="1">
        <v>398</v>
      </c>
      <c r="AZ11" s="5">
        <v>36</v>
      </c>
      <c r="BA11" s="5">
        <v>3</v>
      </c>
      <c r="BB11" s="5">
        <v>3</v>
      </c>
      <c r="BC11" s="7">
        <v>37660.5</v>
      </c>
      <c r="BD11" s="16">
        <v>38243.199999999997</v>
      </c>
      <c r="BE11" s="7">
        <v>1453.1</v>
      </c>
      <c r="BF11" s="7">
        <v>787.8</v>
      </c>
      <c r="BG11" s="7">
        <v>216.8</v>
      </c>
      <c r="BH11" s="7"/>
      <c r="BI11" s="16"/>
      <c r="BJ11" s="5"/>
      <c r="BK11" s="5"/>
      <c r="BL11" s="5"/>
      <c r="BM11" s="5"/>
      <c r="BN11" s="1"/>
      <c r="BO11" s="5"/>
      <c r="BP11" s="5"/>
      <c r="BQ11" s="5"/>
      <c r="BR11" s="5">
        <v>5</v>
      </c>
      <c r="BS11" s="5" t="s">
        <v>30</v>
      </c>
      <c r="BT11" s="7">
        <v>0</v>
      </c>
      <c r="BU11" s="5"/>
      <c r="BV11" s="1"/>
      <c r="BW11" s="5"/>
      <c r="BX11" s="5"/>
      <c r="BY11" s="5"/>
      <c r="BZ11" s="7"/>
      <c r="CA11" s="16"/>
      <c r="CB11" s="7"/>
      <c r="CC11" s="7"/>
      <c r="CD11" s="7"/>
      <c r="CE11" s="7"/>
      <c r="CF11" s="16"/>
      <c r="CG11" s="5"/>
      <c r="CH11" s="5"/>
      <c r="CI11" s="5"/>
      <c r="CJ11" s="5"/>
      <c r="CK11" s="1"/>
      <c r="CL11" s="5"/>
      <c r="CM11" s="5"/>
      <c r="CN11" s="5"/>
      <c r="CO11" s="5">
        <v>5</v>
      </c>
      <c r="CP11" s="5" t="s">
        <v>30</v>
      </c>
      <c r="CQ11" s="7"/>
      <c r="CR11" s="5">
        <v>17</v>
      </c>
      <c r="CS11" s="1">
        <v>3</v>
      </c>
      <c r="CT11" s="5">
        <v>0</v>
      </c>
      <c r="CU11" s="5">
        <v>0</v>
      </c>
      <c r="CV11" s="5"/>
      <c r="CW11" s="7"/>
      <c r="CX11" s="16"/>
      <c r="CY11" s="7"/>
      <c r="CZ11" s="7"/>
      <c r="DA11" s="7"/>
      <c r="DB11" s="7"/>
      <c r="DC11" s="16"/>
      <c r="DD11" s="5"/>
      <c r="DE11" s="5"/>
      <c r="DF11" s="5"/>
      <c r="DG11" s="5"/>
      <c r="DH11" s="1"/>
      <c r="DI11" s="5"/>
      <c r="DJ11" s="5"/>
      <c r="DK11" s="5"/>
      <c r="DL11" s="5">
        <v>5</v>
      </c>
      <c r="DM11" s="5" t="s">
        <v>30</v>
      </c>
      <c r="DN11" s="7">
        <v>132</v>
      </c>
      <c r="DO11" s="5">
        <v>21</v>
      </c>
      <c r="DP11" s="1">
        <v>58</v>
      </c>
      <c r="DQ11" s="5">
        <v>1</v>
      </c>
      <c r="DR11" s="5">
        <v>2</v>
      </c>
      <c r="DS11" s="5">
        <v>50</v>
      </c>
      <c r="DT11" s="7"/>
      <c r="DU11" s="16"/>
      <c r="DV11" s="7"/>
      <c r="DW11" s="7"/>
      <c r="DX11" s="7"/>
      <c r="DY11" s="7"/>
      <c r="DZ11" s="16"/>
      <c r="EA11" s="5"/>
      <c r="EB11" s="5"/>
      <c r="EC11" s="5"/>
      <c r="ED11" s="5"/>
      <c r="EE11" s="1"/>
      <c r="EF11" s="5"/>
      <c r="EG11" s="5"/>
      <c r="EH11" s="5"/>
      <c r="EI11" s="5">
        <v>5</v>
      </c>
      <c r="EJ11" s="5" t="s">
        <v>30</v>
      </c>
      <c r="EK11" s="7">
        <v>12</v>
      </c>
      <c r="EL11" s="5">
        <v>11</v>
      </c>
      <c r="EM11" s="1">
        <v>0</v>
      </c>
      <c r="EN11" s="5"/>
      <c r="EO11" s="5">
        <v>1</v>
      </c>
      <c r="EP11" s="5"/>
      <c r="EQ11" s="7"/>
      <c r="ER11" s="16"/>
      <c r="ES11" s="7"/>
      <c r="ET11" s="7"/>
      <c r="EU11" s="7"/>
      <c r="EV11" s="7"/>
      <c r="EW11" s="16"/>
      <c r="EX11" s="5"/>
      <c r="EY11" s="5"/>
      <c r="EZ11" s="5"/>
      <c r="FA11" s="5"/>
      <c r="FB11" s="1"/>
      <c r="FC11" s="5"/>
      <c r="FD11" s="5"/>
      <c r="FE11" s="5"/>
      <c r="FF11" s="5">
        <v>5</v>
      </c>
      <c r="FG11" s="5" t="s">
        <v>30</v>
      </c>
      <c r="FH11" s="7">
        <v>1042</v>
      </c>
      <c r="FI11" s="5">
        <v>441</v>
      </c>
      <c r="FJ11" s="1">
        <v>83</v>
      </c>
      <c r="FK11" s="5">
        <v>265</v>
      </c>
      <c r="FL11" s="5">
        <v>207</v>
      </c>
      <c r="FM11" s="5">
        <v>55</v>
      </c>
      <c r="FN11" s="7" t="s">
        <v>72</v>
      </c>
      <c r="FO11" s="16" t="s">
        <v>73</v>
      </c>
      <c r="FP11" s="7" t="s">
        <v>74</v>
      </c>
      <c r="FQ11" s="7" t="s">
        <v>75</v>
      </c>
      <c r="FR11" s="7">
        <v>5130</v>
      </c>
      <c r="FS11" s="7"/>
      <c r="FT11" s="16"/>
      <c r="FU11" s="5"/>
      <c r="FV11" s="5"/>
      <c r="FW11" s="5"/>
      <c r="FX11" s="5"/>
      <c r="FY11" s="1"/>
      <c r="FZ11" s="5"/>
      <c r="GA11" s="5"/>
      <c r="GB11" s="5"/>
      <c r="GC11" s="5">
        <v>5</v>
      </c>
      <c r="GD11" s="5" t="s">
        <v>30</v>
      </c>
      <c r="GE11" s="7"/>
      <c r="GF11" s="5"/>
      <c r="GG11" s="1"/>
      <c r="GH11" s="5"/>
      <c r="GI11" s="5"/>
      <c r="GJ11" s="5">
        <v>0</v>
      </c>
      <c r="GK11" s="7"/>
      <c r="GL11" s="16"/>
      <c r="GM11" s="7"/>
      <c r="GN11" s="7"/>
      <c r="GO11" s="7"/>
      <c r="GP11" s="7"/>
      <c r="GQ11" s="16"/>
      <c r="GR11" s="5"/>
      <c r="GS11" s="5"/>
      <c r="GT11" s="5"/>
      <c r="GU11" s="5"/>
      <c r="GV11" s="1"/>
      <c r="GW11" s="5"/>
      <c r="GX11" s="5"/>
      <c r="GY11" s="5">
        <v>0</v>
      </c>
      <c r="GZ11" s="5">
        <v>5</v>
      </c>
      <c r="HA11" s="5" t="s">
        <v>30</v>
      </c>
      <c r="HB11" s="7">
        <v>223</v>
      </c>
      <c r="HC11" s="5">
        <v>139</v>
      </c>
      <c r="HD11" s="1">
        <v>2</v>
      </c>
      <c r="HE11" s="5">
        <v>70</v>
      </c>
      <c r="HF11" s="5">
        <v>11</v>
      </c>
      <c r="HG11" s="5">
        <v>1</v>
      </c>
      <c r="HH11" s="7">
        <v>13073.2</v>
      </c>
      <c r="HI11" s="16">
        <v>245.1</v>
      </c>
      <c r="HJ11" s="7">
        <v>6539.9</v>
      </c>
      <c r="HK11" s="7">
        <v>1163</v>
      </c>
      <c r="HL11" s="7">
        <v>100</v>
      </c>
      <c r="HM11" s="7"/>
      <c r="HN11" s="16"/>
      <c r="HO11" s="5"/>
      <c r="HP11" s="5"/>
      <c r="HQ11" s="5"/>
      <c r="HR11" s="5"/>
      <c r="HS11" s="1"/>
      <c r="HT11" s="5"/>
      <c r="HU11" s="5"/>
      <c r="HV11" s="5"/>
      <c r="HW11" s="5">
        <v>5</v>
      </c>
      <c r="HX11" s="5" t="s">
        <v>30</v>
      </c>
      <c r="HY11" s="7"/>
      <c r="HZ11" s="5"/>
      <c r="IA11" s="1"/>
      <c r="IB11" s="5"/>
      <c r="IC11" s="5"/>
      <c r="ID11" s="5"/>
      <c r="IE11" s="7"/>
      <c r="IF11" s="16"/>
      <c r="IG11" s="7"/>
      <c r="IH11" s="7"/>
      <c r="II11" s="7"/>
      <c r="IJ11" s="7"/>
      <c r="IK11" s="16"/>
      <c r="IL11" s="5"/>
      <c r="IM11" s="5"/>
      <c r="IN11" s="5"/>
      <c r="IO11" s="5"/>
      <c r="IP11" s="1"/>
      <c r="IQ11" s="5"/>
      <c r="IR11" s="5"/>
      <c r="IS11" s="5"/>
      <c r="IT11" s="5">
        <v>5</v>
      </c>
      <c r="IU11" s="5" t="s">
        <v>30</v>
      </c>
      <c r="IV11" s="7"/>
      <c r="IW11" s="5">
        <v>5</v>
      </c>
      <c r="IX11" s="1"/>
      <c r="IY11" s="5">
        <v>2</v>
      </c>
      <c r="IZ11" s="5"/>
      <c r="JA11" s="5">
        <v>7</v>
      </c>
      <c r="JB11" s="7">
        <v>910.2</v>
      </c>
      <c r="JC11" s="16"/>
      <c r="JD11" s="7">
        <v>277.8</v>
      </c>
      <c r="JE11" s="7"/>
      <c r="JF11" s="7">
        <v>542.6</v>
      </c>
      <c r="JG11" s="7"/>
      <c r="JH11" s="16"/>
      <c r="JI11" s="5"/>
      <c r="JJ11" s="5"/>
      <c r="JK11" s="5"/>
      <c r="JL11" s="5"/>
      <c r="JM11" s="1"/>
      <c r="JN11" s="5"/>
      <c r="JO11" s="5"/>
      <c r="JP11" s="5"/>
      <c r="JQ11" s="5">
        <v>5</v>
      </c>
      <c r="JR11" s="5" t="s">
        <v>30</v>
      </c>
      <c r="JS11" s="7"/>
      <c r="JT11" s="5"/>
      <c r="JU11" s="1"/>
      <c r="JV11" s="5">
        <v>4</v>
      </c>
      <c r="JW11" s="5"/>
      <c r="JX11" s="5"/>
      <c r="JY11" s="7"/>
      <c r="JZ11" s="16"/>
      <c r="KA11" s="7"/>
      <c r="KB11" s="7"/>
      <c r="KC11" s="7"/>
      <c r="KD11" s="7"/>
      <c r="KE11" s="16"/>
      <c r="KF11" s="5"/>
      <c r="KG11" s="5"/>
      <c r="KH11" s="5"/>
      <c r="KI11" s="5"/>
      <c r="KJ11" s="1"/>
      <c r="KK11" s="5"/>
      <c r="KL11" s="5"/>
      <c r="KM11" s="5"/>
      <c r="KN11" s="5">
        <v>5</v>
      </c>
      <c r="KO11" s="5" t="s">
        <v>30</v>
      </c>
      <c r="KP11" s="7"/>
      <c r="KQ11" s="5"/>
      <c r="KR11" s="1"/>
      <c r="KS11" s="5"/>
      <c r="KT11" s="5"/>
      <c r="KU11" s="5"/>
      <c r="KV11" s="7"/>
      <c r="KW11" s="16"/>
      <c r="KX11" s="7"/>
      <c r="KY11" s="7"/>
      <c r="KZ11" s="7"/>
      <c r="LA11" s="7"/>
      <c r="LB11" s="16"/>
      <c r="LC11" s="5"/>
      <c r="LD11" s="5"/>
      <c r="LE11" s="5"/>
      <c r="LF11" s="5"/>
      <c r="LG11" s="1"/>
      <c r="LH11" s="5"/>
      <c r="LI11" s="5"/>
      <c r="LJ11" s="5"/>
      <c r="LK11" s="5">
        <v>5</v>
      </c>
      <c r="LL11" s="5" t="s">
        <v>30</v>
      </c>
      <c r="LM11" s="7">
        <v>35</v>
      </c>
      <c r="LN11" s="5">
        <v>24</v>
      </c>
      <c r="LO11" s="1">
        <v>5</v>
      </c>
      <c r="LP11" s="5">
        <v>6</v>
      </c>
      <c r="LQ11" s="5"/>
      <c r="LR11" s="5" t="s">
        <v>54</v>
      </c>
      <c r="LS11" s="7" t="s">
        <v>54</v>
      </c>
      <c r="LT11" s="16"/>
      <c r="LU11" s="7" t="s">
        <v>54</v>
      </c>
      <c r="LV11" s="7"/>
      <c r="LW11" s="7" t="s">
        <v>54</v>
      </c>
      <c r="LX11" s="7"/>
      <c r="LY11" s="16"/>
      <c r="LZ11" s="5"/>
      <c r="MA11" s="5"/>
      <c r="MB11" s="5"/>
      <c r="MC11" s="5"/>
      <c r="MD11" s="1"/>
      <c r="ME11" s="5"/>
      <c r="MF11" s="5"/>
      <c r="MG11" s="5"/>
      <c r="MH11" s="5">
        <v>5</v>
      </c>
      <c r="MI11" s="5" t="s">
        <v>30</v>
      </c>
      <c r="MJ11" s="7"/>
      <c r="MK11" s="5">
        <v>3</v>
      </c>
      <c r="ML11" s="1">
        <v>11</v>
      </c>
      <c r="MM11" s="5" t="s">
        <v>54</v>
      </c>
      <c r="MN11" s="5">
        <v>17</v>
      </c>
      <c r="MO11" s="5" t="s">
        <v>54</v>
      </c>
      <c r="MP11" s="7" t="s">
        <v>54</v>
      </c>
      <c r="MQ11" s="16"/>
      <c r="MR11" s="7" t="s">
        <v>54</v>
      </c>
      <c r="MS11" s="7"/>
      <c r="MT11" s="7" t="s">
        <v>54</v>
      </c>
      <c r="MU11" s="7"/>
      <c r="MV11" s="16"/>
      <c r="MW11" s="5"/>
      <c r="MX11" s="5"/>
      <c r="MY11" s="5"/>
      <c r="MZ11" s="5"/>
      <c r="NA11" s="1"/>
      <c r="NB11" s="5"/>
      <c r="NC11" s="5"/>
      <c r="ND11" s="5"/>
      <c r="NE11" s="5">
        <v>5</v>
      </c>
      <c r="NF11" s="5" t="s">
        <v>30</v>
      </c>
      <c r="NG11" s="7">
        <v>471</v>
      </c>
      <c r="NH11" s="5">
        <v>49</v>
      </c>
      <c r="NI11" s="1">
        <v>136</v>
      </c>
      <c r="NJ11" s="5">
        <v>61</v>
      </c>
      <c r="NK11" s="5">
        <v>128</v>
      </c>
      <c r="NL11" s="5">
        <v>7</v>
      </c>
      <c r="NM11" s="7"/>
      <c r="NN11" s="16"/>
      <c r="NO11" s="7"/>
      <c r="NP11" s="7"/>
      <c r="NQ11" s="7"/>
      <c r="NR11" s="7"/>
      <c r="NS11" s="16"/>
      <c r="NT11" s="5"/>
      <c r="NU11" s="5"/>
      <c r="NV11" s="5"/>
      <c r="NW11" s="5"/>
      <c r="NX11" s="1"/>
      <c r="NY11" s="5"/>
      <c r="NZ11" s="5"/>
      <c r="OA11" s="5"/>
    </row>
    <row r="12" spans="1:391" s="13" customFormat="1" ht="18.5" customHeight="1">
      <c r="A12" s="9" t="s">
        <v>32</v>
      </c>
      <c r="B12" s="9" t="s">
        <v>33</v>
      </c>
      <c r="C12" s="10"/>
      <c r="D12" s="10"/>
      <c r="E12" s="18"/>
      <c r="F12" s="10"/>
      <c r="G12" s="10"/>
      <c r="H12" s="10"/>
      <c r="I12" s="26"/>
      <c r="J12" s="27"/>
      <c r="K12" s="26"/>
      <c r="L12" s="26"/>
      <c r="M12" s="26"/>
      <c r="N12" s="9"/>
      <c r="O12" s="12"/>
      <c r="P12" s="5">
        <v>500</v>
      </c>
      <c r="Q12" s="5"/>
      <c r="R12" s="5">
        <v>1118</v>
      </c>
      <c r="S12" s="9"/>
      <c r="T12" s="12"/>
      <c r="U12" s="9">
        <v>23</v>
      </c>
      <c r="V12" s="9"/>
      <c r="W12" s="9">
        <v>17.399999999999999</v>
      </c>
      <c r="X12" s="9" t="s">
        <v>32</v>
      </c>
      <c r="Y12" s="9" t="s">
        <v>33</v>
      </c>
      <c r="Z12" s="10"/>
      <c r="AA12" s="10"/>
      <c r="AB12" s="18"/>
      <c r="AC12" s="10"/>
      <c r="AD12" s="10"/>
      <c r="AE12" s="10"/>
      <c r="AF12" s="10"/>
      <c r="AG12" s="18"/>
      <c r="AH12" s="10"/>
      <c r="AI12" s="10"/>
      <c r="AJ12" s="10"/>
      <c r="AK12" s="9"/>
      <c r="AL12" s="12"/>
      <c r="AM12" s="9"/>
      <c r="AN12" s="9"/>
      <c r="AO12" s="9"/>
      <c r="AP12" s="9"/>
      <c r="AQ12" s="12"/>
      <c r="AR12" s="9"/>
      <c r="AS12" s="9"/>
      <c r="AT12" s="9"/>
      <c r="AU12" s="9" t="s">
        <v>32</v>
      </c>
      <c r="AV12" s="9" t="s">
        <v>33</v>
      </c>
      <c r="AW12" s="10"/>
      <c r="AX12" s="10"/>
      <c r="AY12" s="18"/>
      <c r="AZ12" s="10"/>
      <c r="BA12" s="10"/>
      <c r="BB12" s="10"/>
      <c r="BC12" s="10"/>
      <c r="BD12" s="18"/>
      <c r="BE12" s="10"/>
      <c r="BF12" s="10"/>
      <c r="BG12" s="10"/>
      <c r="BH12" s="9"/>
      <c r="BI12" s="12"/>
      <c r="BJ12" s="9"/>
      <c r="BK12" s="9"/>
      <c r="BL12" s="9"/>
      <c r="BM12" s="9"/>
      <c r="BN12" s="12"/>
      <c r="BO12" s="9"/>
      <c r="BP12" s="9"/>
      <c r="BQ12" s="9"/>
      <c r="BR12" s="9" t="s">
        <v>32</v>
      </c>
      <c r="BS12" s="9" t="s">
        <v>33</v>
      </c>
      <c r="BT12" s="10">
        <v>2500</v>
      </c>
      <c r="BU12" s="10"/>
      <c r="BV12" s="18"/>
      <c r="BW12" s="10"/>
      <c r="BX12" s="10"/>
      <c r="BY12" s="10"/>
      <c r="BZ12" s="10"/>
      <c r="CA12" s="18"/>
      <c r="CB12" s="10"/>
      <c r="CC12" s="10"/>
      <c r="CD12" s="10"/>
      <c r="CE12" s="9">
        <v>2000</v>
      </c>
      <c r="CF12" s="12"/>
      <c r="CG12" s="9">
        <v>500</v>
      </c>
      <c r="CH12" s="9"/>
      <c r="CI12" s="9"/>
      <c r="CJ12" s="9"/>
      <c r="CK12" s="12"/>
      <c r="CL12" s="9"/>
      <c r="CM12" s="9"/>
      <c r="CN12" s="9"/>
      <c r="CO12" s="9" t="s">
        <v>32</v>
      </c>
      <c r="CP12" s="9" t="s">
        <v>33</v>
      </c>
      <c r="CQ12" s="10">
        <v>429</v>
      </c>
      <c r="CR12" s="10"/>
      <c r="CS12" s="18"/>
      <c r="CT12" s="10"/>
      <c r="CU12" s="10"/>
      <c r="CV12" s="10"/>
      <c r="CW12" s="10"/>
      <c r="CX12" s="18"/>
      <c r="CY12" s="10"/>
      <c r="CZ12" s="10"/>
      <c r="DA12" s="10"/>
      <c r="DB12" s="9"/>
      <c r="DC12" s="12"/>
      <c r="DD12" s="9"/>
      <c r="DE12" s="9"/>
      <c r="DF12" s="9"/>
      <c r="DG12" s="9"/>
      <c r="DH12" s="12"/>
      <c r="DI12" s="9"/>
      <c r="DJ12" s="9"/>
      <c r="DK12" s="9"/>
      <c r="DL12" s="9" t="s">
        <v>32</v>
      </c>
      <c r="DM12" s="9" t="s">
        <v>33</v>
      </c>
      <c r="DN12" s="10">
        <v>2993</v>
      </c>
      <c r="DO12" s="10"/>
      <c r="DP12" s="18"/>
      <c r="DQ12" s="10"/>
      <c r="DR12" s="10"/>
      <c r="DS12" s="10"/>
      <c r="DT12" s="10"/>
      <c r="DU12" s="18"/>
      <c r="DV12" s="10"/>
      <c r="DW12" s="10"/>
      <c r="DX12" s="10"/>
      <c r="DY12" s="9"/>
      <c r="DZ12" s="12"/>
      <c r="EA12" s="9"/>
      <c r="EB12" s="9"/>
      <c r="EC12" s="9"/>
      <c r="ED12" s="9"/>
      <c r="EE12" s="12"/>
      <c r="EF12" s="9"/>
      <c r="EG12" s="9"/>
      <c r="EH12" s="9"/>
      <c r="EI12" s="9" t="s">
        <v>32</v>
      </c>
      <c r="EJ12" s="9" t="s">
        <v>33</v>
      </c>
      <c r="EK12" s="10"/>
      <c r="EL12" s="10"/>
      <c r="EM12" s="18"/>
      <c r="EN12" s="10"/>
      <c r="EO12" s="10"/>
      <c r="EP12" s="10"/>
      <c r="EQ12" s="10"/>
      <c r="ER12" s="18"/>
      <c r="ES12" s="10"/>
      <c r="ET12" s="10"/>
      <c r="EU12" s="10"/>
      <c r="EV12" s="9"/>
      <c r="EW12" s="12"/>
      <c r="EX12" s="9"/>
      <c r="EY12" s="9"/>
      <c r="EZ12" s="9"/>
      <c r="FA12" s="9"/>
      <c r="FB12" s="12"/>
      <c r="FC12" s="9"/>
      <c r="FD12" s="9"/>
      <c r="FE12" s="9"/>
      <c r="FF12" s="9" t="s">
        <v>32</v>
      </c>
      <c r="FG12" s="9" t="s">
        <v>33</v>
      </c>
      <c r="FH12" s="10"/>
      <c r="FI12" s="10"/>
      <c r="FJ12" s="18"/>
      <c r="FK12" s="10"/>
      <c r="FL12" s="10"/>
      <c r="FM12" s="10"/>
      <c r="FN12" s="10"/>
      <c r="FO12" s="18"/>
      <c r="FP12" s="10"/>
      <c r="FQ12" s="10"/>
      <c r="FR12" s="10"/>
      <c r="FS12" s="9"/>
      <c r="FT12" s="12"/>
      <c r="FU12" s="9"/>
      <c r="FV12" s="9"/>
      <c r="FW12" s="9"/>
      <c r="FX12" s="9"/>
      <c r="FY12" s="12"/>
      <c r="FZ12" s="9"/>
      <c r="GA12" s="9"/>
      <c r="GB12" s="9"/>
      <c r="GC12" s="9" t="s">
        <v>32</v>
      </c>
      <c r="GD12" s="9" t="s">
        <v>33</v>
      </c>
      <c r="GE12" s="10"/>
      <c r="GF12" s="10"/>
      <c r="GG12" s="18"/>
      <c r="GH12" s="10"/>
      <c r="GI12" s="10"/>
      <c r="GJ12" s="10"/>
      <c r="GK12" s="10"/>
      <c r="GL12" s="18"/>
      <c r="GM12" s="10"/>
      <c r="GN12" s="10"/>
      <c r="GO12" s="10"/>
      <c r="GP12" s="9"/>
      <c r="GQ12" s="12"/>
      <c r="GR12" s="9"/>
      <c r="GS12" s="9"/>
      <c r="GT12" s="9">
        <v>685</v>
      </c>
      <c r="GU12" s="9"/>
      <c r="GV12" s="12"/>
      <c r="GW12" s="9"/>
      <c r="GX12" s="9"/>
      <c r="GY12" s="9"/>
      <c r="GZ12" s="9" t="s">
        <v>32</v>
      </c>
      <c r="HA12" s="9" t="s">
        <v>33</v>
      </c>
      <c r="HB12" s="10"/>
      <c r="HC12" s="10"/>
      <c r="HD12" s="18"/>
      <c r="HE12" s="10"/>
      <c r="HF12" s="10"/>
      <c r="HG12" s="10"/>
      <c r="HH12" s="10"/>
      <c r="HI12" s="18"/>
      <c r="HJ12" s="10"/>
      <c r="HK12" s="10"/>
      <c r="HL12" s="10"/>
      <c r="HM12" s="9"/>
      <c r="HN12" s="12"/>
      <c r="HO12" s="9"/>
      <c r="HP12" s="9"/>
      <c r="HQ12" s="9"/>
      <c r="HR12" s="9"/>
      <c r="HS12" s="12"/>
      <c r="HT12" s="9"/>
      <c r="HU12" s="9"/>
      <c r="HV12" s="9"/>
      <c r="HW12" s="9" t="s">
        <v>32</v>
      </c>
      <c r="HX12" s="9" t="s">
        <v>33</v>
      </c>
      <c r="HY12" s="10"/>
      <c r="HZ12" s="10"/>
      <c r="IA12" s="18"/>
      <c r="IB12" s="10"/>
      <c r="IC12" s="10"/>
      <c r="ID12" s="10"/>
      <c r="IE12" s="10"/>
      <c r="IF12" s="18"/>
      <c r="IG12" s="10"/>
      <c r="IH12" s="10"/>
      <c r="II12" s="10"/>
      <c r="IJ12" s="9"/>
      <c r="IK12" s="12"/>
      <c r="IL12" s="9"/>
      <c r="IM12" s="9"/>
      <c r="IN12" s="9"/>
      <c r="IO12" s="9"/>
      <c r="IP12" s="12"/>
      <c r="IQ12" s="9"/>
      <c r="IR12" s="9"/>
      <c r="IS12" s="9"/>
      <c r="IT12" s="9" t="s">
        <v>32</v>
      </c>
      <c r="IU12" s="9" t="s">
        <v>33</v>
      </c>
      <c r="IV12" s="10"/>
      <c r="IW12" s="10"/>
      <c r="IX12" s="18"/>
      <c r="IY12" s="10"/>
      <c r="IZ12" s="10"/>
      <c r="JA12" s="10"/>
      <c r="JB12" s="10"/>
      <c r="JC12" s="18"/>
      <c r="JD12" s="10"/>
      <c r="JE12" s="10"/>
      <c r="JF12" s="10"/>
      <c r="JG12" s="9"/>
      <c r="JH12" s="12">
        <v>1169</v>
      </c>
      <c r="JI12" s="9">
        <v>500</v>
      </c>
      <c r="JJ12" s="9"/>
      <c r="JK12" s="9">
        <v>1244</v>
      </c>
      <c r="JL12" s="9"/>
      <c r="JM12" s="12"/>
      <c r="JN12" s="9"/>
      <c r="JO12" s="9"/>
      <c r="JP12" s="9"/>
      <c r="JQ12" s="9" t="s">
        <v>32</v>
      </c>
      <c r="JR12" s="9" t="s">
        <v>33</v>
      </c>
      <c r="JS12" s="10"/>
      <c r="JT12" s="10"/>
      <c r="JU12" s="18"/>
      <c r="JV12" s="10"/>
      <c r="JW12" s="10"/>
      <c r="JX12" s="10"/>
      <c r="JY12" s="10"/>
      <c r="JZ12" s="18"/>
      <c r="KA12" s="10"/>
      <c r="KB12" s="10"/>
      <c r="KC12" s="10"/>
      <c r="KD12" s="9"/>
      <c r="KE12" s="12"/>
      <c r="KF12" s="9"/>
      <c r="KG12" s="9"/>
      <c r="KH12" s="9"/>
      <c r="KI12" s="9"/>
      <c r="KJ12" s="12"/>
      <c r="KK12" s="9"/>
      <c r="KL12" s="9"/>
      <c r="KM12" s="9"/>
      <c r="KN12" s="9" t="s">
        <v>32</v>
      </c>
      <c r="KO12" s="9" t="s">
        <v>33</v>
      </c>
      <c r="KP12" s="10"/>
      <c r="KQ12" s="10"/>
      <c r="KR12" s="18"/>
      <c r="KS12" s="10"/>
      <c r="KT12" s="10"/>
      <c r="KU12" s="10"/>
      <c r="KV12" s="10"/>
      <c r="KW12" s="18"/>
      <c r="KX12" s="10"/>
      <c r="KY12" s="10"/>
      <c r="KZ12" s="10"/>
      <c r="LA12" s="9"/>
      <c r="LB12" s="12"/>
      <c r="LC12" s="9"/>
      <c r="LD12" s="9"/>
      <c r="LE12" s="9"/>
      <c r="LF12" s="9"/>
      <c r="LG12" s="12"/>
      <c r="LH12" s="9"/>
      <c r="LI12" s="9"/>
      <c r="LJ12" s="9"/>
      <c r="LK12" s="9" t="s">
        <v>32</v>
      </c>
      <c r="LL12" s="9" t="s">
        <v>33</v>
      </c>
      <c r="LM12" s="10">
        <v>1310</v>
      </c>
      <c r="LN12" s="10"/>
      <c r="LO12" s="18"/>
      <c r="LP12" s="10"/>
      <c r="LQ12" s="10"/>
      <c r="LR12" s="10"/>
      <c r="LS12" s="10"/>
      <c r="LT12" s="18"/>
      <c r="LU12" s="10"/>
      <c r="LV12" s="10"/>
      <c r="LW12" s="10"/>
      <c r="LX12" s="9"/>
      <c r="LY12" s="12" t="s">
        <v>54</v>
      </c>
      <c r="LZ12" s="9" t="s">
        <v>54</v>
      </c>
      <c r="MA12" s="9"/>
      <c r="MB12" s="9" t="s">
        <v>54</v>
      </c>
      <c r="MC12" s="9"/>
      <c r="MD12" s="12"/>
      <c r="ME12" s="9"/>
      <c r="MF12" s="9"/>
      <c r="MG12" s="9"/>
      <c r="MH12" s="9" t="s">
        <v>32</v>
      </c>
      <c r="MI12" s="9" t="s">
        <v>33</v>
      </c>
      <c r="MJ12" s="10">
        <v>2967</v>
      </c>
      <c r="MK12" s="10"/>
      <c r="ML12" s="18"/>
      <c r="MM12" s="10"/>
      <c r="MN12" s="10"/>
      <c r="MO12" s="10"/>
      <c r="MP12" s="10"/>
      <c r="MQ12" s="18"/>
      <c r="MR12" s="10"/>
      <c r="MS12" s="10"/>
      <c r="MT12" s="10"/>
      <c r="MU12" s="9"/>
      <c r="MV12" s="12" t="s">
        <v>54</v>
      </c>
      <c r="MW12" s="9" t="s">
        <v>54</v>
      </c>
      <c r="MX12" s="9"/>
      <c r="MY12" s="9" t="s">
        <v>54</v>
      </c>
      <c r="MZ12" s="9"/>
      <c r="NA12" s="12"/>
      <c r="NB12" s="9"/>
      <c r="NC12" s="9"/>
      <c r="ND12" s="9"/>
      <c r="NE12" s="9" t="s">
        <v>32</v>
      </c>
      <c r="NF12" s="9" t="s">
        <v>33</v>
      </c>
      <c r="NG12" s="10"/>
      <c r="NH12" s="10"/>
      <c r="NI12" s="18"/>
      <c r="NJ12" s="10"/>
      <c r="NK12" s="10"/>
      <c r="NL12" s="10"/>
      <c r="NM12" s="10"/>
      <c r="NN12" s="18"/>
      <c r="NO12" s="10"/>
      <c r="NP12" s="10"/>
      <c r="NQ12" s="10"/>
      <c r="NR12" s="9"/>
      <c r="NS12" s="12"/>
      <c r="NT12" s="9"/>
      <c r="NU12" s="9"/>
      <c r="NV12" s="9"/>
      <c r="NW12" s="9"/>
      <c r="NX12" s="12"/>
      <c r="NY12" s="9"/>
      <c r="NZ12" s="9"/>
      <c r="OA12" s="9"/>
    </row>
    <row r="13" spans="1:391" ht="18.5" customHeight="1">
      <c r="A13" s="5">
        <v>1</v>
      </c>
      <c r="B13" s="5" t="s">
        <v>20</v>
      </c>
      <c r="C13" s="7">
        <v>1648</v>
      </c>
      <c r="D13" s="7"/>
      <c r="E13" s="16">
        <v>682</v>
      </c>
      <c r="F13" s="17">
        <v>402</v>
      </c>
      <c r="G13" s="17">
        <v>183</v>
      </c>
      <c r="H13" s="7">
        <v>381</v>
      </c>
      <c r="I13" s="25"/>
      <c r="J13" s="25">
        <v>206453</v>
      </c>
      <c r="K13" s="28">
        <v>121692</v>
      </c>
      <c r="L13" s="28">
        <v>55397</v>
      </c>
      <c r="M13" s="28">
        <v>115335</v>
      </c>
      <c r="N13" s="5"/>
      <c r="O13" s="1"/>
      <c r="P13" s="5"/>
      <c r="Q13" s="5"/>
      <c r="R13" s="5"/>
      <c r="S13" s="5"/>
      <c r="T13" s="1"/>
      <c r="U13" s="5"/>
      <c r="V13" s="5"/>
      <c r="W13" s="5"/>
      <c r="X13" s="5">
        <v>1</v>
      </c>
      <c r="Y13" s="5" t="s">
        <v>20</v>
      </c>
      <c r="Z13" s="7">
        <v>1077</v>
      </c>
      <c r="AA13" s="7">
        <v>613</v>
      </c>
      <c r="AB13" s="16">
        <v>343</v>
      </c>
      <c r="AC13" s="17">
        <v>100</v>
      </c>
      <c r="AD13" s="17">
        <v>21</v>
      </c>
      <c r="AE13" s="7"/>
      <c r="AF13" s="16">
        <v>157564.1</v>
      </c>
      <c r="AG13" s="16">
        <v>68747.100000000006</v>
      </c>
      <c r="AH13" s="17">
        <v>39733.599999999999</v>
      </c>
      <c r="AI13" s="17">
        <v>6452.1</v>
      </c>
      <c r="AJ13" s="17"/>
      <c r="AK13" s="5"/>
      <c r="AL13" s="1"/>
      <c r="AM13" s="5"/>
      <c r="AN13" s="5"/>
      <c r="AO13" s="5"/>
      <c r="AP13" s="5"/>
      <c r="AQ13" s="1"/>
      <c r="AR13" s="5"/>
      <c r="AS13" s="5"/>
      <c r="AT13" s="5"/>
      <c r="AU13" s="5">
        <v>1</v>
      </c>
      <c r="AV13" s="5" t="s">
        <v>20</v>
      </c>
      <c r="AW13" s="7">
        <v>2337</v>
      </c>
      <c r="AX13" s="7"/>
      <c r="AY13" s="16"/>
      <c r="AZ13" s="17"/>
      <c r="BA13" s="17"/>
      <c r="BB13" s="7"/>
      <c r="BC13" s="16"/>
      <c r="BD13" s="16"/>
      <c r="BE13" s="17"/>
      <c r="BF13" s="17"/>
      <c r="BG13" s="17"/>
      <c r="BH13" s="5"/>
      <c r="BI13" s="1"/>
      <c r="BJ13" s="5"/>
      <c r="BK13" s="5"/>
      <c r="BL13" s="5"/>
      <c r="BM13" s="5"/>
      <c r="BN13" s="1"/>
      <c r="BO13" s="5"/>
      <c r="BP13" s="5"/>
      <c r="BQ13" s="5"/>
      <c r="BR13" s="5">
        <v>1</v>
      </c>
      <c r="BS13" s="5" t="s">
        <v>20</v>
      </c>
      <c r="BT13" s="7">
        <v>1288</v>
      </c>
      <c r="BU13" s="7">
        <v>332</v>
      </c>
      <c r="BV13" s="16">
        <v>588</v>
      </c>
      <c r="BW13" s="17">
        <v>213</v>
      </c>
      <c r="BX13" s="17">
        <v>132</v>
      </c>
      <c r="BY13" s="7">
        <v>23</v>
      </c>
      <c r="BZ13" s="16">
        <v>197028.3</v>
      </c>
      <c r="CA13" s="16">
        <v>310135.2</v>
      </c>
      <c r="CB13" s="17">
        <v>89014.399999999994</v>
      </c>
      <c r="CC13" s="17">
        <v>51434.7</v>
      </c>
      <c r="CD13" s="17">
        <v>8667.6</v>
      </c>
      <c r="CE13" s="5"/>
      <c r="CF13" s="1"/>
      <c r="CG13" s="5"/>
      <c r="CH13" s="5"/>
      <c r="CI13" s="5"/>
      <c r="CJ13" s="5"/>
      <c r="CK13" s="1"/>
      <c r="CL13" s="5"/>
      <c r="CM13" s="5"/>
      <c r="CN13" s="5"/>
      <c r="CO13" s="5">
        <v>1</v>
      </c>
      <c r="CP13" s="5" t="s">
        <v>20</v>
      </c>
      <c r="CQ13" s="7"/>
      <c r="CR13" s="7">
        <v>0</v>
      </c>
      <c r="CS13" s="16">
        <v>198</v>
      </c>
      <c r="CT13" s="17">
        <v>74</v>
      </c>
      <c r="CU13" s="17">
        <v>29</v>
      </c>
      <c r="CV13" s="7">
        <v>128</v>
      </c>
      <c r="CW13" s="16">
        <v>0</v>
      </c>
      <c r="CX13" s="16">
        <v>56967.6</v>
      </c>
      <c r="CY13" s="17">
        <v>40218.300000000003</v>
      </c>
      <c r="CZ13" s="17">
        <v>18788.400000000001</v>
      </c>
      <c r="DA13" s="17">
        <v>68335.100000000006</v>
      </c>
      <c r="DB13" s="5"/>
      <c r="DC13" s="1"/>
      <c r="DD13" s="5">
        <v>500</v>
      </c>
      <c r="DE13" s="5">
        <v>0</v>
      </c>
      <c r="DF13" s="5">
        <v>2060</v>
      </c>
      <c r="DG13" s="5"/>
      <c r="DH13" s="1"/>
      <c r="DI13" s="5"/>
      <c r="DJ13" s="5"/>
      <c r="DK13" s="5"/>
      <c r="DL13" s="5">
        <v>1</v>
      </c>
      <c r="DM13" s="5" t="s">
        <v>20</v>
      </c>
      <c r="DN13" s="7">
        <v>2366</v>
      </c>
      <c r="DO13" s="7">
        <v>0</v>
      </c>
      <c r="DP13" s="16">
        <v>978</v>
      </c>
      <c r="DQ13" s="17">
        <v>479</v>
      </c>
      <c r="DR13" s="17">
        <v>115</v>
      </c>
      <c r="DS13" s="7">
        <v>7</v>
      </c>
      <c r="DT13" s="16">
        <v>0</v>
      </c>
      <c r="DU13" s="16">
        <v>320930.2</v>
      </c>
      <c r="DV13" s="17">
        <v>218126.6</v>
      </c>
      <c r="DW13" s="17">
        <v>44594.7</v>
      </c>
      <c r="DX13" s="17">
        <v>2242.9</v>
      </c>
      <c r="DY13" s="5"/>
      <c r="DZ13" s="1"/>
      <c r="EA13" s="5"/>
      <c r="EB13" s="5"/>
      <c r="EC13" s="5"/>
      <c r="ED13" s="5"/>
      <c r="EE13" s="1"/>
      <c r="EF13" s="5"/>
      <c r="EG13" s="5"/>
      <c r="EH13" s="5"/>
      <c r="EI13" s="5">
        <v>1</v>
      </c>
      <c r="EJ13" s="5" t="s">
        <v>20</v>
      </c>
      <c r="EK13" s="7">
        <v>1850</v>
      </c>
      <c r="EL13" s="7"/>
      <c r="EM13" s="16"/>
      <c r="EN13" s="17"/>
      <c r="EO13" s="17"/>
      <c r="EP13" s="7"/>
      <c r="EQ13" s="16"/>
      <c r="ER13" s="16"/>
      <c r="ES13" s="17"/>
      <c r="ET13" s="17"/>
      <c r="EU13" s="17"/>
      <c r="EV13" s="5"/>
      <c r="EW13" s="1"/>
      <c r="EX13" s="5"/>
      <c r="EY13" s="5"/>
      <c r="EZ13" s="5"/>
      <c r="FA13" s="5"/>
      <c r="FB13" s="1"/>
      <c r="FC13" s="5"/>
      <c r="FD13" s="5"/>
      <c r="FE13" s="5"/>
      <c r="FF13" s="5">
        <v>1</v>
      </c>
      <c r="FG13" s="5" t="s">
        <v>20</v>
      </c>
      <c r="FH13" s="7">
        <v>999</v>
      </c>
      <c r="FI13" s="7">
        <v>738</v>
      </c>
      <c r="FJ13" s="16">
        <v>148</v>
      </c>
      <c r="FK13" s="17">
        <v>77</v>
      </c>
      <c r="FL13" s="17">
        <v>29</v>
      </c>
      <c r="FM13" s="7">
        <v>7</v>
      </c>
      <c r="FN13" s="16">
        <v>176.864</v>
      </c>
      <c r="FO13" s="16" t="s">
        <v>77</v>
      </c>
      <c r="FP13" s="17" t="s">
        <v>78</v>
      </c>
      <c r="FQ13" s="17" t="s">
        <v>79</v>
      </c>
      <c r="FR13" s="17" t="s">
        <v>80</v>
      </c>
      <c r="FS13" s="5"/>
      <c r="FT13" s="1"/>
      <c r="FU13" s="5"/>
      <c r="FV13" s="5"/>
      <c r="FW13" s="5"/>
      <c r="FX13" s="5"/>
      <c r="FY13" s="1"/>
      <c r="FZ13" s="5"/>
      <c r="GA13" s="5"/>
      <c r="GB13" s="5"/>
      <c r="GC13" s="5">
        <v>1</v>
      </c>
      <c r="GD13" s="5" t="s">
        <v>20</v>
      </c>
      <c r="GE13" s="7"/>
      <c r="GF13" s="7"/>
      <c r="GG13" s="16"/>
      <c r="GH13" s="17"/>
      <c r="GI13" s="17"/>
      <c r="GJ13" s="7">
        <v>0</v>
      </c>
      <c r="GK13" s="16"/>
      <c r="GL13" s="16"/>
      <c r="GM13" s="17"/>
      <c r="GN13" s="17"/>
      <c r="GO13" s="17"/>
      <c r="GP13" s="5"/>
      <c r="GQ13" s="1"/>
      <c r="GR13" s="5"/>
      <c r="GS13" s="5"/>
      <c r="GT13" s="5"/>
      <c r="GU13" s="5"/>
      <c r="GV13" s="1"/>
      <c r="GW13" s="5"/>
      <c r="GX13" s="5"/>
      <c r="GY13" s="5"/>
      <c r="GZ13" s="5">
        <v>1</v>
      </c>
      <c r="HA13" s="5" t="s">
        <v>20</v>
      </c>
      <c r="HB13" s="7">
        <v>1961</v>
      </c>
      <c r="HC13" s="7"/>
      <c r="HD13" s="16"/>
      <c r="HE13" s="17"/>
      <c r="HF13" s="17"/>
      <c r="HG13" s="7"/>
      <c r="HH13" s="16"/>
      <c r="HI13" s="16"/>
      <c r="HJ13" s="17"/>
      <c r="HK13" s="17"/>
      <c r="HL13" s="17"/>
      <c r="HM13" s="5"/>
      <c r="HN13" s="1"/>
      <c r="HO13" s="5"/>
      <c r="HP13" s="5"/>
      <c r="HQ13" s="5"/>
      <c r="HR13" s="5"/>
      <c r="HS13" s="1"/>
      <c r="HT13" s="5"/>
      <c r="HU13" s="5"/>
      <c r="HV13" s="5"/>
      <c r="HW13" s="5">
        <v>1</v>
      </c>
      <c r="HX13" s="5" t="s">
        <v>20</v>
      </c>
      <c r="HY13" s="7">
        <v>1219</v>
      </c>
      <c r="HZ13" s="7"/>
      <c r="IA13" s="16">
        <v>690</v>
      </c>
      <c r="IB13" s="17">
        <v>500.35412474849096</v>
      </c>
      <c r="IC13" s="17">
        <v>16</v>
      </c>
      <c r="ID13" s="7">
        <v>12.263581488933601</v>
      </c>
      <c r="IE13" s="16"/>
      <c r="IF13" s="16">
        <v>405323.67728237796</v>
      </c>
      <c r="IG13" s="17">
        <v>293920.83157458558</v>
      </c>
      <c r="IH13" s="17">
        <v>9398.8099079971707</v>
      </c>
      <c r="II13" s="17">
        <v>7203.9419503574891</v>
      </c>
      <c r="IJ13" s="5"/>
      <c r="IK13" s="1"/>
      <c r="IL13" s="5"/>
      <c r="IM13" s="5"/>
      <c r="IN13" s="5"/>
      <c r="IO13" s="5"/>
      <c r="IP13" s="1"/>
      <c r="IQ13" s="5"/>
      <c r="IR13" s="5"/>
      <c r="IS13" s="5"/>
      <c r="IT13" s="5">
        <v>1</v>
      </c>
      <c r="IU13" s="5" t="s">
        <v>20</v>
      </c>
      <c r="IV13" s="7"/>
      <c r="IW13" s="7"/>
      <c r="IX13" s="16">
        <v>370</v>
      </c>
      <c r="IY13" s="17">
        <v>275</v>
      </c>
      <c r="IZ13" s="17">
        <v>182</v>
      </c>
      <c r="JA13" s="7">
        <v>389</v>
      </c>
      <c r="JB13" s="16"/>
      <c r="JC13" s="16">
        <v>155820.29999999999</v>
      </c>
      <c r="JD13" s="17">
        <v>116415.30000000002</v>
      </c>
      <c r="JE13" s="17">
        <v>72034.7</v>
      </c>
      <c r="JF13" s="17">
        <v>187749.1</v>
      </c>
      <c r="JG13" s="5"/>
      <c r="JH13" s="1"/>
      <c r="JI13" s="5"/>
      <c r="JJ13" s="5"/>
      <c r="JK13" s="5"/>
      <c r="JL13" s="5"/>
      <c r="JM13" s="1"/>
      <c r="JN13" s="5"/>
      <c r="JO13" s="5"/>
      <c r="JP13" s="5"/>
      <c r="JQ13" s="5">
        <v>1</v>
      </c>
      <c r="JR13" s="5" t="s">
        <v>20</v>
      </c>
      <c r="JS13" s="7"/>
      <c r="JT13" s="7"/>
      <c r="JU13" s="16">
        <v>455</v>
      </c>
      <c r="JV13" s="17">
        <v>493</v>
      </c>
      <c r="JW13" s="17">
        <v>222</v>
      </c>
      <c r="JX13" s="7">
        <v>363</v>
      </c>
      <c r="JY13" s="16"/>
      <c r="JZ13" s="16" t="s">
        <v>85</v>
      </c>
      <c r="KA13" s="17" t="s">
        <v>86</v>
      </c>
      <c r="KB13" s="17" t="s">
        <v>87</v>
      </c>
      <c r="KC13" s="17" t="s">
        <v>88</v>
      </c>
      <c r="KD13" s="5"/>
      <c r="KE13" s="1"/>
      <c r="KF13" s="5"/>
      <c r="KG13" s="5"/>
      <c r="KH13" s="5"/>
      <c r="KI13" s="5"/>
      <c r="KJ13" s="1"/>
      <c r="KK13" s="5"/>
      <c r="KL13" s="5"/>
      <c r="KM13" s="5"/>
      <c r="KN13" s="5">
        <v>1</v>
      </c>
      <c r="KO13" s="5" t="s">
        <v>20</v>
      </c>
      <c r="KP13" s="7"/>
      <c r="KQ13" s="7"/>
      <c r="KR13" s="16"/>
      <c r="KS13" s="17"/>
      <c r="KT13" s="17"/>
      <c r="KU13" s="7"/>
      <c r="KV13" s="16"/>
      <c r="KW13" s="16"/>
      <c r="KX13" s="17"/>
      <c r="KY13" s="17"/>
      <c r="KZ13" s="17"/>
      <c r="LA13" s="5"/>
      <c r="LB13" s="1"/>
      <c r="LC13" s="5"/>
      <c r="LD13" s="5"/>
      <c r="LE13" s="5"/>
      <c r="LF13" s="5"/>
      <c r="LG13" s="1"/>
      <c r="LH13" s="5"/>
      <c r="LI13" s="5"/>
      <c r="LJ13" s="5"/>
      <c r="LK13" s="5">
        <v>1</v>
      </c>
      <c r="LL13" s="5" t="s">
        <v>20</v>
      </c>
      <c r="LM13" s="7">
        <v>1310</v>
      </c>
      <c r="LN13" s="7"/>
      <c r="LO13" s="16" t="s">
        <v>54</v>
      </c>
      <c r="LP13" s="17" t="s">
        <v>54</v>
      </c>
      <c r="LQ13" s="17" t="s">
        <v>54</v>
      </c>
      <c r="LR13" s="7" t="s">
        <v>54</v>
      </c>
      <c r="LS13" s="16"/>
      <c r="LT13" s="16" t="s">
        <v>54</v>
      </c>
      <c r="LU13" s="17" t="s">
        <v>54</v>
      </c>
      <c r="LV13" s="17" t="s">
        <v>54</v>
      </c>
      <c r="LW13" s="17" t="s">
        <v>54</v>
      </c>
      <c r="LX13" s="5"/>
      <c r="LY13" s="1"/>
      <c r="LZ13" s="5"/>
      <c r="MA13" s="5"/>
      <c r="MB13" s="5"/>
      <c r="MC13" s="5"/>
      <c r="MD13" s="1"/>
      <c r="ME13" s="5"/>
      <c r="MF13" s="5"/>
      <c r="MG13" s="5"/>
      <c r="MH13" s="5">
        <v>1</v>
      </c>
      <c r="MI13" s="5" t="s">
        <v>20</v>
      </c>
      <c r="MJ13" s="7">
        <v>1862</v>
      </c>
      <c r="MK13" s="7"/>
      <c r="ML13" s="16" t="s">
        <v>54</v>
      </c>
      <c r="MM13" s="17" t="s">
        <v>54</v>
      </c>
      <c r="MN13" s="17" t="s">
        <v>54</v>
      </c>
      <c r="MO13" s="7" t="s">
        <v>54</v>
      </c>
      <c r="MP13" s="16"/>
      <c r="MQ13" s="16" t="s">
        <v>54</v>
      </c>
      <c r="MR13" s="17" t="s">
        <v>54</v>
      </c>
      <c r="MS13" s="17" t="s">
        <v>54</v>
      </c>
      <c r="MT13" s="17" t="s">
        <v>54</v>
      </c>
      <c r="MU13" s="5"/>
      <c r="MV13" s="1"/>
      <c r="MW13" s="5"/>
      <c r="MX13" s="5"/>
      <c r="MY13" s="5"/>
      <c r="MZ13" s="5"/>
      <c r="NA13" s="1"/>
      <c r="NB13" s="5"/>
      <c r="NC13" s="5"/>
      <c r="ND13" s="5"/>
      <c r="NE13" s="5">
        <v>1</v>
      </c>
      <c r="NF13" s="5" t="s">
        <v>20</v>
      </c>
      <c r="NG13" s="7"/>
      <c r="NH13" s="7"/>
      <c r="NI13" s="16"/>
      <c r="NJ13" s="17"/>
      <c r="NK13" s="17"/>
      <c r="NL13" s="7">
        <v>8</v>
      </c>
      <c r="NM13" s="16"/>
      <c r="NN13" s="16"/>
      <c r="NO13" s="17"/>
      <c r="NP13" s="17"/>
      <c r="NQ13" s="17"/>
      <c r="NR13" s="5"/>
      <c r="NS13" s="1"/>
      <c r="NT13" s="5"/>
      <c r="NU13" s="5"/>
      <c r="NV13" s="5"/>
      <c r="NW13" s="5"/>
      <c r="NX13" s="1"/>
      <c r="NY13" s="5"/>
      <c r="NZ13" s="5"/>
      <c r="OA13" s="5"/>
    </row>
    <row r="14" spans="1:391" ht="18.5" customHeight="1">
      <c r="A14" s="5">
        <v>2</v>
      </c>
      <c r="B14" s="5" t="s">
        <v>27</v>
      </c>
      <c r="C14" s="14">
        <v>1440</v>
      </c>
      <c r="D14" s="5"/>
      <c r="E14" s="15">
        <v>621</v>
      </c>
      <c r="F14" s="15">
        <v>355</v>
      </c>
      <c r="G14" s="15">
        <v>150</v>
      </c>
      <c r="H14" s="15">
        <v>314</v>
      </c>
      <c r="I14" s="22"/>
      <c r="J14" s="29">
        <v>187988</v>
      </c>
      <c r="K14" s="29">
        <v>107465</v>
      </c>
      <c r="L14" s="29">
        <v>45407</v>
      </c>
      <c r="M14" s="29">
        <v>95053</v>
      </c>
      <c r="N14" s="5"/>
      <c r="O14" s="1"/>
      <c r="P14" s="5"/>
      <c r="Q14" s="5"/>
      <c r="R14" s="5"/>
      <c r="S14" s="5"/>
      <c r="T14" s="1"/>
      <c r="U14" s="5"/>
      <c r="V14" s="5"/>
      <c r="W14" s="5"/>
      <c r="X14" s="5">
        <v>2</v>
      </c>
      <c r="Y14" s="5" t="s">
        <v>27</v>
      </c>
      <c r="Z14" s="14"/>
      <c r="AA14" s="5">
        <v>613</v>
      </c>
      <c r="AB14" s="15">
        <v>343</v>
      </c>
      <c r="AC14" s="15">
        <v>100</v>
      </c>
      <c r="AD14" s="15">
        <v>21</v>
      </c>
      <c r="AE14" s="15"/>
      <c r="AF14" s="5">
        <v>157564.1</v>
      </c>
      <c r="AG14" s="15">
        <v>68747.100000000006</v>
      </c>
      <c r="AH14" s="15">
        <v>39733.599999999999</v>
      </c>
      <c r="AI14" s="15">
        <v>6452.1</v>
      </c>
      <c r="AJ14" s="15"/>
      <c r="AK14" s="5"/>
      <c r="AL14" s="1"/>
      <c r="AM14" s="5"/>
      <c r="AN14" s="5"/>
      <c r="AO14" s="5"/>
      <c r="AP14" s="5"/>
      <c r="AQ14" s="1"/>
      <c r="AR14" s="5"/>
      <c r="AS14" s="5"/>
      <c r="AT14" s="5"/>
      <c r="AU14" s="5">
        <v>2</v>
      </c>
      <c r="AV14" s="5" t="s">
        <v>27</v>
      </c>
      <c r="AW14" s="14">
        <v>2250</v>
      </c>
      <c r="AX14" s="5"/>
      <c r="AY14" s="15"/>
      <c r="AZ14" s="15">
        <v>1117</v>
      </c>
      <c r="BA14" s="15">
        <v>697</v>
      </c>
      <c r="BB14" s="15">
        <v>329</v>
      </c>
      <c r="BC14" s="5"/>
      <c r="BD14" s="15"/>
      <c r="BE14" s="15">
        <v>791200</v>
      </c>
      <c r="BF14" s="15">
        <v>359200</v>
      </c>
      <c r="BG14" s="15">
        <v>180100.00000000003</v>
      </c>
      <c r="BH14" s="5"/>
      <c r="BI14" s="1"/>
      <c r="BJ14" s="5"/>
      <c r="BK14" s="5"/>
      <c r="BL14" s="5"/>
      <c r="BM14" s="5"/>
      <c r="BN14" s="1"/>
      <c r="BO14" s="5"/>
      <c r="BP14" s="5"/>
      <c r="BQ14" s="5"/>
      <c r="BR14" s="5">
        <v>2</v>
      </c>
      <c r="BS14" s="5" t="s">
        <v>27</v>
      </c>
      <c r="BT14" s="14">
        <v>1288</v>
      </c>
      <c r="BU14" s="5">
        <v>332</v>
      </c>
      <c r="BV14" s="15">
        <v>588</v>
      </c>
      <c r="BW14" s="15">
        <v>213</v>
      </c>
      <c r="BX14" s="15">
        <v>132</v>
      </c>
      <c r="BY14" s="15">
        <v>23</v>
      </c>
      <c r="BZ14" s="5">
        <v>197028.3</v>
      </c>
      <c r="CA14" s="15">
        <v>310135.2</v>
      </c>
      <c r="CB14" s="15">
        <v>89014.399999999994</v>
      </c>
      <c r="CC14" s="15">
        <v>51434.7</v>
      </c>
      <c r="CD14" s="15">
        <v>8667.6</v>
      </c>
      <c r="CE14" s="5"/>
      <c r="CF14" s="1"/>
      <c r="CG14" s="5"/>
      <c r="CH14" s="5"/>
      <c r="CI14" s="5"/>
      <c r="CJ14" s="5"/>
      <c r="CK14" s="1"/>
      <c r="CL14" s="5"/>
      <c r="CM14" s="5"/>
      <c r="CN14" s="5"/>
      <c r="CO14" s="5">
        <v>2</v>
      </c>
      <c r="CP14" s="5" t="s">
        <v>27</v>
      </c>
      <c r="CQ14" s="14"/>
      <c r="CR14" s="5">
        <v>0</v>
      </c>
      <c r="CS14" s="15">
        <v>198</v>
      </c>
      <c r="CT14" s="15">
        <v>74</v>
      </c>
      <c r="CU14" s="15">
        <v>29</v>
      </c>
      <c r="CV14" s="15">
        <v>128</v>
      </c>
      <c r="CW14" s="5">
        <v>0</v>
      </c>
      <c r="CX14" s="15">
        <v>56967.6</v>
      </c>
      <c r="CY14" s="15">
        <v>40218.300000000003</v>
      </c>
      <c r="CZ14" s="15">
        <v>18788.400000000001</v>
      </c>
      <c r="DA14" s="15">
        <v>68335.100000000006</v>
      </c>
      <c r="DB14" s="5"/>
      <c r="DC14" s="1"/>
      <c r="DD14" s="5"/>
      <c r="DE14" s="5"/>
      <c r="DF14" s="5"/>
      <c r="DG14" s="5"/>
      <c r="DH14" s="1"/>
      <c r="DI14" s="5"/>
      <c r="DJ14" s="5"/>
      <c r="DK14" s="5"/>
      <c r="DL14" s="5">
        <v>2</v>
      </c>
      <c r="DM14" s="5" t="s">
        <v>27</v>
      </c>
      <c r="DN14" s="14">
        <v>2366</v>
      </c>
      <c r="DO14" s="5" t="s">
        <v>54</v>
      </c>
      <c r="DP14" s="15" t="s">
        <v>54</v>
      </c>
      <c r="DQ14" s="15" t="s">
        <v>54</v>
      </c>
      <c r="DR14" s="15" t="s">
        <v>54</v>
      </c>
      <c r="DS14" s="15" t="s">
        <v>54</v>
      </c>
      <c r="DT14" s="5"/>
      <c r="DU14" s="15"/>
      <c r="DV14" s="15"/>
      <c r="DW14" s="15"/>
      <c r="DX14" s="15"/>
      <c r="DY14" s="5"/>
      <c r="DZ14" s="1"/>
      <c r="EA14" s="5"/>
      <c r="EB14" s="5"/>
      <c r="EC14" s="5"/>
      <c r="ED14" s="5"/>
      <c r="EE14" s="1"/>
      <c r="EF14" s="5"/>
      <c r="EG14" s="5"/>
      <c r="EH14" s="5"/>
      <c r="EI14" s="5">
        <v>2</v>
      </c>
      <c r="EJ14" s="5" t="s">
        <v>27</v>
      </c>
      <c r="EK14" s="14">
        <v>1850</v>
      </c>
      <c r="EL14" s="5"/>
      <c r="EM14" s="15"/>
      <c r="EN14" s="15"/>
      <c r="EO14" s="15"/>
      <c r="EP14" s="15"/>
      <c r="EQ14" s="5"/>
      <c r="ER14" s="15"/>
      <c r="ES14" s="15"/>
      <c r="ET14" s="15"/>
      <c r="EU14" s="15"/>
      <c r="EV14" s="5"/>
      <c r="EW14" s="1"/>
      <c r="EX14" s="5"/>
      <c r="EY14" s="5"/>
      <c r="EZ14" s="5"/>
      <c r="FA14" s="5"/>
      <c r="FB14" s="1"/>
      <c r="FC14" s="5"/>
      <c r="FD14" s="5"/>
      <c r="FE14" s="5"/>
      <c r="FF14" s="5">
        <v>2</v>
      </c>
      <c r="FG14" s="5" t="s">
        <v>27</v>
      </c>
      <c r="FH14" s="14">
        <v>999</v>
      </c>
      <c r="FI14" s="5">
        <v>738</v>
      </c>
      <c r="FJ14" s="15">
        <v>148</v>
      </c>
      <c r="FK14" s="15">
        <v>77</v>
      </c>
      <c r="FL14" s="15">
        <v>29</v>
      </c>
      <c r="FM14" s="15">
        <v>7</v>
      </c>
      <c r="FN14" s="5">
        <v>176.864</v>
      </c>
      <c r="FO14" s="15" t="s">
        <v>77</v>
      </c>
      <c r="FP14" s="15" t="s">
        <v>78</v>
      </c>
      <c r="FQ14" s="15" t="s">
        <v>79</v>
      </c>
      <c r="FR14" s="15" t="s">
        <v>80</v>
      </c>
      <c r="FS14" s="5"/>
      <c r="FT14" s="1"/>
      <c r="FU14" s="5"/>
      <c r="FV14" s="5"/>
      <c r="FW14" s="5"/>
      <c r="FX14" s="5"/>
      <c r="FY14" s="1"/>
      <c r="FZ14" s="5"/>
      <c r="GA14" s="5"/>
      <c r="GB14" s="5"/>
      <c r="GC14" s="5">
        <v>2</v>
      </c>
      <c r="GD14" s="5" t="s">
        <v>27</v>
      </c>
      <c r="GE14" s="14"/>
      <c r="GF14" s="5"/>
      <c r="GG14" s="15"/>
      <c r="GH14" s="15"/>
      <c r="GI14" s="15"/>
      <c r="GJ14" s="15">
        <v>0</v>
      </c>
      <c r="GK14" s="5"/>
      <c r="GL14" s="15"/>
      <c r="GM14" s="15"/>
      <c r="GN14" s="15"/>
      <c r="GO14" s="15"/>
      <c r="GP14" s="5"/>
      <c r="GQ14" s="1"/>
      <c r="GR14" s="5"/>
      <c r="GS14" s="5"/>
      <c r="GT14" s="5"/>
      <c r="GU14" s="5"/>
      <c r="GV14" s="1"/>
      <c r="GW14" s="5"/>
      <c r="GX14" s="5"/>
      <c r="GY14" s="5"/>
      <c r="GZ14" s="5">
        <v>2</v>
      </c>
      <c r="HA14" s="5" t="s">
        <v>27</v>
      </c>
      <c r="HB14" s="14">
        <v>1961</v>
      </c>
      <c r="HC14" s="5"/>
      <c r="HD14" s="15"/>
      <c r="HE14" s="15"/>
      <c r="HF14" s="15"/>
      <c r="HG14" s="15"/>
      <c r="HH14" s="5"/>
      <c r="HI14" s="15"/>
      <c r="HJ14" s="15"/>
      <c r="HK14" s="15"/>
      <c r="HL14" s="15"/>
      <c r="HM14" s="5"/>
      <c r="HN14" s="1"/>
      <c r="HO14" s="5"/>
      <c r="HP14" s="5"/>
      <c r="HQ14" s="5"/>
      <c r="HR14" s="5"/>
      <c r="HS14" s="1"/>
      <c r="HT14" s="5"/>
      <c r="HU14" s="5"/>
      <c r="HV14" s="5"/>
      <c r="HW14" s="5">
        <v>2</v>
      </c>
      <c r="HX14" s="5" t="s">
        <v>27</v>
      </c>
      <c r="HY14" s="14">
        <v>610</v>
      </c>
      <c r="HZ14" s="5"/>
      <c r="IA14" s="15">
        <v>329</v>
      </c>
      <c r="IB14" s="15">
        <v>251</v>
      </c>
      <c r="IC14" s="15">
        <v>16</v>
      </c>
      <c r="ID14" s="15">
        <v>14</v>
      </c>
      <c r="IE14" s="5"/>
      <c r="IF14" s="15">
        <v>125851.21908127208</v>
      </c>
      <c r="IG14" s="15">
        <v>155921.20000000001</v>
      </c>
      <c r="IH14" s="15">
        <v>8007.04</v>
      </c>
      <c r="II14" s="15">
        <v>5047.5600000000004</v>
      </c>
      <c r="IJ14" s="5"/>
      <c r="IK14" s="1"/>
      <c r="IL14" s="5"/>
      <c r="IM14" s="5"/>
      <c r="IN14" s="5"/>
      <c r="IO14" s="5"/>
      <c r="IP14" s="1"/>
      <c r="IQ14" s="5"/>
      <c r="IR14" s="5"/>
      <c r="IS14" s="5"/>
      <c r="IT14" s="5">
        <v>2</v>
      </c>
      <c r="IU14" s="5" t="s">
        <v>27</v>
      </c>
      <c r="IV14" s="14"/>
      <c r="IW14" s="5"/>
      <c r="IX14" s="15">
        <v>65</v>
      </c>
      <c r="IY14" s="15">
        <v>145</v>
      </c>
      <c r="IZ14" s="15"/>
      <c r="JA14" s="15">
        <v>30</v>
      </c>
      <c r="JB14" s="5"/>
      <c r="JC14" s="15">
        <v>20957.099999999999</v>
      </c>
      <c r="JD14" s="15">
        <v>61616.899999999994</v>
      </c>
      <c r="JE14" s="15"/>
      <c r="JF14" s="15"/>
      <c r="JG14" s="5"/>
      <c r="JH14" s="1"/>
      <c r="JI14" s="5"/>
      <c r="JJ14" s="5"/>
      <c r="JK14" s="5"/>
      <c r="JL14" s="5"/>
      <c r="JM14" s="1"/>
      <c r="JN14" s="5"/>
      <c r="JO14" s="5"/>
      <c r="JP14" s="5"/>
      <c r="JQ14" s="5">
        <v>2</v>
      </c>
      <c r="JR14" s="5" t="s">
        <v>27</v>
      </c>
      <c r="JS14" s="14"/>
      <c r="JT14" s="5"/>
      <c r="JU14" s="15">
        <v>455</v>
      </c>
      <c r="JV14" s="15">
        <v>493</v>
      </c>
      <c r="JW14" s="15">
        <v>222</v>
      </c>
      <c r="JX14" s="15">
        <v>363</v>
      </c>
      <c r="JY14" s="5"/>
      <c r="JZ14" s="15"/>
      <c r="KA14" s="15"/>
      <c r="KB14" s="15"/>
      <c r="KC14" s="15"/>
      <c r="KD14" s="5"/>
      <c r="KE14" s="1"/>
      <c r="KF14" s="5"/>
      <c r="KG14" s="5"/>
      <c r="KH14" s="5"/>
      <c r="KI14" s="5"/>
      <c r="KJ14" s="1"/>
      <c r="KK14" s="5"/>
      <c r="KL14" s="5"/>
      <c r="KM14" s="5"/>
      <c r="KN14" s="5">
        <v>2</v>
      </c>
      <c r="KO14" s="5" t="s">
        <v>27</v>
      </c>
      <c r="KP14" s="14"/>
      <c r="KQ14" s="5"/>
      <c r="KR14" s="15"/>
      <c r="KS14" s="15"/>
      <c r="KT14" s="15"/>
      <c r="KU14" s="15"/>
      <c r="KV14" s="5"/>
      <c r="KW14" s="15"/>
      <c r="KX14" s="15"/>
      <c r="KY14" s="15"/>
      <c r="KZ14" s="15"/>
      <c r="LA14" s="5"/>
      <c r="LB14" s="1"/>
      <c r="LC14" s="5"/>
      <c r="LD14" s="5"/>
      <c r="LE14" s="5"/>
      <c r="LF14" s="5"/>
      <c r="LG14" s="1"/>
      <c r="LH14" s="5"/>
      <c r="LI14" s="5"/>
      <c r="LJ14" s="5"/>
      <c r="LK14" s="5">
        <v>2</v>
      </c>
      <c r="LL14" s="5" t="s">
        <v>27</v>
      </c>
      <c r="LM14" s="14">
        <v>1310</v>
      </c>
      <c r="LN14" s="5"/>
      <c r="LO14" s="15" t="s">
        <v>54</v>
      </c>
      <c r="LP14" s="15" t="s">
        <v>54</v>
      </c>
      <c r="LQ14" s="15"/>
      <c r="LR14" s="15"/>
      <c r="LS14" s="5"/>
      <c r="LT14" s="15" t="s">
        <v>54</v>
      </c>
      <c r="LU14" s="15" t="s">
        <v>54</v>
      </c>
      <c r="LV14" s="15"/>
      <c r="LW14" s="15"/>
      <c r="LX14" s="5"/>
      <c r="LY14" s="1"/>
      <c r="LZ14" s="5"/>
      <c r="MA14" s="5"/>
      <c r="MB14" s="5"/>
      <c r="MC14" s="5"/>
      <c r="MD14" s="1"/>
      <c r="ME14" s="5"/>
      <c r="MF14" s="5"/>
      <c r="MG14" s="5"/>
      <c r="MH14" s="5">
        <v>2</v>
      </c>
      <c r="MI14" s="5" t="s">
        <v>27</v>
      </c>
      <c r="MJ14" s="14">
        <v>1223</v>
      </c>
      <c r="MK14" s="5"/>
      <c r="ML14" s="15" t="s">
        <v>54</v>
      </c>
      <c r="MM14" s="15" t="s">
        <v>54</v>
      </c>
      <c r="MN14" s="15"/>
      <c r="MO14" s="15"/>
      <c r="MP14" s="5"/>
      <c r="MQ14" s="15" t="s">
        <v>54</v>
      </c>
      <c r="MR14" s="15" t="s">
        <v>54</v>
      </c>
      <c r="MS14" s="15"/>
      <c r="MT14" s="15"/>
      <c r="MU14" s="5"/>
      <c r="MV14" s="1"/>
      <c r="MW14" s="5"/>
      <c r="MX14" s="5"/>
      <c r="MY14" s="5"/>
      <c r="MZ14" s="5"/>
      <c r="NA14" s="1"/>
      <c r="NB14" s="5"/>
      <c r="NC14" s="5"/>
      <c r="ND14" s="5"/>
      <c r="NE14" s="5">
        <v>2</v>
      </c>
      <c r="NF14" s="5" t="s">
        <v>27</v>
      </c>
      <c r="NG14" s="14">
        <v>1738</v>
      </c>
      <c r="NH14" s="5"/>
      <c r="NI14" s="15">
        <v>586</v>
      </c>
      <c r="NJ14" s="15">
        <v>632</v>
      </c>
      <c r="NK14" s="15">
        <v>512</v>
      </c>
      <c r="NL14" s="15">
        <v>8</v>
      </c>
      <c r="NM14" s="5"/>
      <c r="NN14" s="15"/>
      <c r="NO14" s="15"/>
      <c r="NP14" s="15"/>
      <c r="NQ14" s="15"/>
      <c r="NR14" s="5"/>
      <c r="NS14" s="1"/>
      <c r="NT14" s="5"/>
      <c r="NU14" s="5"/>
      <c r="NV14" s="5">
        <v>452</v>
      </c>
      <c r="NW14" s="5"/>
      <c r="NX14" s="1"/>
      <c r="NY14" s="5"/>
      <c r="NZ14" s="5"/>
      <c r="OA14" s="5"/>
    </row>
    <row r="15" spans="1:391" ht="18.5" customHeight="1">
      <c r="A15" s="5">
        <v>3</v>
      </c>
      <c r="B15" s="5" t="s">
        <v>28</v>
      </c>
      <c r="C15" s="7">
        <v>208</v>
      </c>
      <c r="D15" s="5"/>
      <c r="E15" s="1">
        <v>61</v>
      </c>
      <c r="F15" s="5">
        <v>47</v>
      </c>
      <c r="G15" s="5">
        <v>33</v>
      </c>
      <c r="H15" s="5">
        <v>67</v>
      </c>
      <c r="I15" s="22"/>
      <c r="J15" s="23">
        <v>18465</v>
      </c>
      <c r="K15" s="22">
        <v>14227</v>
      </c>
      <c r="L15" s="22">
        <v>9989</v>
      </c>
      <c r="M15" s="22">
        <v>20282</v>
      </c>
      <c r="N15" s="5"/>
      <c r="O15" s="1"/>
      <c r="P15" s="5"/>
      <c r="Q15" s="5"/>
      <c r="R15" s="5"/>
      <c r="S15" s="5"/>
      <c r="T15" s="1"/>
      <c r="U15" s="5"/>
      <c r="V15" s="5"/>
      <c r="W15" s="5"/>
      <c r="X15" s="5">
        <v>3</v>
      </c>
      <c r="Y15" s="5" t="s">
        <v>28</v>
      </c>
      <c r="Z15" s="7"/>
      <c r="AA15" s="5">
        <v>613</v>
      </c>
      <c r="AB15" s="1">
        <v>343</v>
      </c>
      <c r="AC15" s="5">
        <v>100</v>
      </c>
      <c r="AD15" s="5">
        <v>21</v>
      </c>
      <c r="AE15" s="5"/>
      <c r="AF15" s="5">
        <v>157564.1</v>
      </c>
      <c r="AG15" s="1">
        <v>68747.100000000006</v>
      </c>
      <c r="AH15" s="5">
        <v>39733.599999999999</v>
      </c>
      <c r="AI15" s="5">
        <v>6452.1</v>
      </c>
      <c r="AJ15" s="5"/>
      <c r="AK15" s="5"/>
      <c r="AL15" s="1"/>
      <c r="AM15" s="5"/>
      <c r="AN15" s="5"/>
      <c r="AO15" s="5"/>
      <c r="AP15" s="5"/>
      <c r="AQ15" s="1"/>
      <c r="AR15" s="5"/>
      <c r="AS15" s="5"/>
      <c r="AT15" s="5"/>
      <c r="AU15" s="5">
        <v>3</v>
      </c>
      <c r="AV15" s="5" t="s">
        <v>28</v>
      </c>
      <c r="AW15" s="7">
        <v>313</v>
      </c>
      <c r="AX15" s="5"/>
      <c r="AY15" s="1"/>
      <c r="AZ15" s="5">
        <v>150</v>
      </c>
      <c r="BA15" s="5">
        <v>95</v>
      </c>
      <c r="BB15" s="5">
        <v>68</v>
      </c>
      <c r="BC15" s="5"/>
      <c r="BD15" s="1"/>
      <c r="BE15" s="5">
        <v>791200</v>
      </c>
      <c r="BF15" s="5">
        <v>359200</v>
      </c>
      <c r="BG15" s="5">
        <v>180100.00000000003</v>
      </c>
      <c r="BH15" s="5"/>
      <c r="BI15" s="1"/>
      <c r="BJ15" s="5"/>
      <c r="BK15" s="5"/>
      <c r="BL15" s="5"/>
      <c r="BM15" s="5"/>
      <c r="BN15" s="1"/>
      <c r="BO15" s="5"/>
      <c r="BP15" s="5"/>
      <c r="BQ15" s="5"/>
      <c r="BR15" s="5">
        <v>3</v>
      </c>
      <c r="BS15" s="5" t="s">
        <v>28</v>
      </c>
      <c r="BT15" s="7">
        <v>774</v>
      </c>
      <c r="BU15" s="5"/>
      <c r="BV15" s="1"/>
      <c r="BW15" s="5"/>
      <c r="BX15" s="5"/>
      <c r="BY15" s="5"/>
      <c r="BZ15" s="5"/>
      <c r="CA15" s="1"/>
      <c r="CB15" s="5"/>
      <c r="CC15" s="5"/>
      <c r="CD15" s="5"/>
      <c r="CE15" s="5"/>
      <c r="CF15" s="1"/>
      <c r="CG15" s="5"/>
      <c r="CH15" s="5"/>
      <c r="CI15" s="5"/>
      <c r="CJ15" s="5"/>
      <c r="CK15" s="1"/>
      <c r="CL15" s="5"/>
      <c r="CM15" s="5"/>
      <c r="CN15" s="5"/>
      <c r="CO15" s="5">
        <v>3</v>
      </c>
      <c r="CP15" s="5" t="s">
        <v>28</v>
      </c>
      <c r="CQ15" s="7"/>
      <c r="CR15" s="5">
        <v>0</v>
      </c>
      <c r="CS15" s="1">
        <v>198</v>
      </c>
      <c r="CT15" s="5">
        <v>74</v>
      </c>
      <c r="CU15" s="5">
        <v>29</v>
      </c>
      <c r="CV15" s="5">
        <v>128</v>
      </c>
      <c r="CW15" s="5">
        <v>0</v>
      </c>
      <c r="CX15" s="1">
        <v>56967.6</v>
      </c>
      <c r="CY15" s="5">
        <v>40218.300000000003</v>
      </c>
      <c r="CZ15" s="5">
        <v>18788.400000000001</v>
      </c>
      <c r="DA15" s="5">
        <v>68335.100000000006</v>
      </c>
      <c r="DB15" s="5"/>
      <c r="DC15" s="1"/>
      <c r="DD15" s="5"/>
      <c r="DE15" s="5"/>
      <c r="DF15" s="5"/>
      <c r="DG15" s="5"/>
      <c r="DH15" s="1"/>
      <c r="DI15" s="5"/>
      <c r="DJ15" s="5"/>
      <c r="DK15" s="5"/>
      <c r="DL15" s="5">
        <v>3</v>
      </c>
      <c r="DM15" s="5" t="s">
        <v>28</v>
      </c>
      <c r="DN15" s="7">
        <v>787</v>
      </c>
      <c r="DO15" s="5"/>
      <c r="DP15" s="1"/>
      <c r="DQ15" s="5"/>
      <c r="DR15" s="5"/>
      <c r="DS15" s="5"/>
      <c r="DT15" s="5"/>
      <c r="DU15" s="1"/>
      <c r="DV15" s="5"/>
      <c r="DW15" s="5"/>
      <c r="DX15" s="5"/>
      <c r="DY15" s="5"/>
      <c r="DZ15" s="1"/>
      <c r="EA15" s="5"/>
      <c r="EB15" s="5"/>
      <c r="EC15" s="5"/>
      <c r="ED15" s="5"/>
      <c r="EE15" s="1"/>
      <c r="EF15" s="5"/>
      <c r="EG15" s="5"/>
      <c r="EH15" s="5"/>
      <c r="EI15" s="5">
        <v>3</v>
      </c>
      <c r="EJ15" s="5" t="s">
        <v>28</v>
      </c>
      <c r="EK15" s="7"/>
      <c r="EL15" s="5"/>
      <c r="EM15" s="1"/>
      <c r="EN15" s="5"/>
      <c r="EO15" s="5"/>
      <c r="EP15" s="5"/>
      <c r="EQ15" s="5"/>
      <c r="ER15" s="1"/>
      <c r="ES15" s="5"/>
      <c r="ET15" s="5"/>
      <c r="EU15" s="5"/>
      <c r="EV15" s="5"/>
      <c r="EW15" s="1"/>
      <c r="EX15" s="5"/>
      <c r="EY15" s="5"/>
      <c r="EZ15" s="5"/>
      <c r="FA15" s="5"/>
      <c r="FB15" s="1"/>
      <c r="FC15" s="5"/>
      <c r="FD15" s="5"/>
      <c r="FE15" s="5"/>
      <c r="FF15" s="5">
        <v>3</v>
      </c>
      <c r="FG15" s="5" t="s">
        <v>28</v>
      </c>
      <c r="FH15" s="7"/>
      <c r="FI15" s="5"/>
      <c r="FJ15" s="1"/>
      <c r="FK15" s="5"/>
      <c r="FL15" s="5"/>
      <c r="FM15" s="5"/>
      <c r="FN15" s="5"/>
      <c r="FO15" s="1"/>
      <c r="FP15" s="5"/>
      <c r="FQ15" s="5"/>
      <c r="FR15" s="5"/>
      <c r="FS15" s="5"/>
      <c r="FT15" s="1"/>
      <c r="FU15" s="5"/>
      <c r="FV15" s="5"/>
      <c r="FW15" s="5"/>
      <c r="FX15" s="5"/>
      <c r="FY15" s="1"/>
      <c r="FZ15" s="5"/>
      <c r="GA15" s="5"/>
      <c r="GB15" s="5"/>
      <c r="GC15" s="5">
        <v>3</v>
      </c>
      <c r="GD15" s="5" t="s">
        <v>28</v>
      </c>
      <c r="GE15" s="7"/>
      <c r="GF15" s="5"/>
      <c r="GG15" s="1"/>
      <c r="GH15" s="5"/>
      <c r="GI15" s="5"/>
      <c r="GJ15" s="5">
        <v>0</v>
      </c>
      <c r="GK15" s="5"/>
      <c r="GL15" s="1"/>
      <c r="GM15" s="5"/>
      <c r="GN15" s="5"/>
      <c r="GO15" s="5"/>
      <c r="GP15" s="5"/>
      <c r="GQ15" s="1"/>
      <c r="GR15" s="5"/>
      <c r="GS15" s="5"/>
      <c r="GT15" s="5"/>
      <c r="GU15" s="5"/>
      <c r="GV15" s="1"/>
      <c r="GW15" s="5"/>
      <c r="GX15" s="5"/>
      <c r="GY15" s="5"/>
      <c r="GZ15" s="5">
        <v>3</v>
      </c>
      <c r="HA15" s="5" t="s">
        <v>28</v>
      </c>
      <c r="HB15" s="7"/>
      <c r="HC15" s="5"/>
      <c r="HD15" s="1"/>
      <c r="HE15" s="5"/>
      <c r="HF15" s="5"/>
      <c r="HG15" s="5"/>
      <c r="HH15" s="5"/>
      <c r="HI15" s="1"/>
      <c r="HJ15" s="5"/>
      <c r="HK15" s="5"/>
      <c r="HL15" s="5"/>
      <c r="HM15" s="5"/>
      <c r="HN15" s="1"/>
      <c r="HO15" s="5"/>
      <c r="HP15" s="5"/>
      <c r="HQ15" s="5"/>
      <c r="HR15" s="5"/>
      <c r="HS15" s="1"/>
      <c r="HT15" s="5"/>
      <c r="HU15" s="5"/>
      <c r="HV15" s="5"/>
      <c r="HW15" s="5">
        <v>3</v>
      </c>
      <c r="HX15" s="5" t="s">
        <v>28</v>
      </c>
      <c r="HY15" s="7">
        <v>113</v>
      </c>
      <c r="HZ15" s="5"/>
      <c r="IA15" s="1">
        <v>46</v>
      </c>
      <c r="IB15" s="5">
        <v>47</v>
      </c>
      <c r="IC15" s="5">
        <v>11</v>
      </c>
      <c r="ID15" s="5">
        <v>9</v>
      </c>
      <c r="IE15" s="5"/>
      <c r="IF15" s="1">
        <v>17596.219081272084</v>
      </c>
      <c r="IG15" s="5">
        <v>29196.399999999998</v>
      </c>
      <c r="IH15" s="5">
        <v>5504.84</v>
      </c>
      <c r="II15" s="5">
        <v>3244.86</v>
      </c>
      <c r="IJ15" s="5"/>
      <c r="IK15" s="1"/>
      <c r="IL15" s="5"/>
      <c r="IM15" s="5"/>
      <c r="IN15" s="5"/>
      <c r="IO15" s="5"/>
      <c r="IP15" s="1"/>
      <c r="IQ15" s="5"/>
      <c r="IR15" s="5"/>
      <c r="IS15" s="5"/>
      <c r="IT15" s="5">
        <v>3</v>
      </c>
      <c r="IU15" s="5" t="s">
        <v>28</v>
      </c>
      <c r="IV15" s="7"/>
      <c r="IW15" s="5"/>
      <c r="IX15" s="1">
        <v>305</v>
      </c>
      <c r="IY15" s="5">
        <v>130</v>
      </c>
      <c r="IZ15" s="5">
        <v>182</v>
      </c>
      <c r="JA15" s="5">
        <v>47</v>
      </c>
      <c r="JB15" s="5"/>
      <c r="JC15" s="1"/>
      <c r="JD15" s="5"/>
      <c r="JE15" s="5">
        <v>72034.7</v>
      </c>
      <c r="JF15" s="5"/>
      <c r="JG15" s="5"/>
      <c r="JH15" s="1"/>
      <c r="JI15" s="5"/>
      <c r="JJ15" s="5"/>
      <c r="JK15" s="5"/>
      <c r="JL15" s="5"/>
      <c r="JM15" s="1"/>
      <c r="JN15" s="5"/>
      <c r="JO15" s="5"/>
      <c r="JP15" s="5"/>
      <c r="JQ15" s="5">
        <v>3</v>
      </c>
      <c r="JR15" s="5" t="s">
        <v>28</v>
      </c>
      <c r="JS15" s="7"/>
      <c r="JT15" s="5"/>
      <c r="JU15" s="1"/>
      <c r="JV15" s="5"/>
      <c r="JW15" s="5"/>
      <c r="JX15" s="5"/>
      <c r="JY15" s="5"/>
      <c r="JZ15" s="1"/>
      <c r="KA15" s="5"/>
      <c r="KB15" s="5"/>
      <c r="KC15" s="5"/>
      <c r="KD15" s="5"/>
      <c r="KE15" s="1"/>
      <c r="KF15" s="5"/>
      <c r="KG15" s="5"/>
      <c r="KH15" s="5"/>
      <c r="KI15" s="5"/>
      <c r="KJ15" s="1"/>
      <c r="KK15" s="5"/>
      <c r="KL15" s="5"/>
      <c r="KM15" s="5"/>
      <c r="KN15" s="5">
        <v>3</v>
      </c>
      <c r="KO15" s="5" t="s">
        <v>28</v>
      </c>
      <c r="KP15" s="7"/>
      <c r="KQ15" s="5"/>
      <c r="KR15" s="1"/>
      <c r="KS15" s="5"/>
      <c r="KT15" s="5"/>
      <c r="KU15" s="5"/>
      <c r="KV15" s="5"/>
      <c r="KW15" s="1"/>
      <c r="KX15" s="5"/>
      <c r="KY15" s="5"/>
      <c r="KZ15" s="5"/>
      <c r="LA15" s="5"/>
      <c r="LB15" s="1"/>
      <c r="LC15" s="5"/>
      <c r="LD15" s="5"/>
      <c r="LE15" s="5"/>
      <c r="LF15" s="5"/>
      <c r="LG15" s="1"/>
      <c r="LH15" s="5"/>
      <c r="LI15" s="5"/>
      <c r="LJ15" s="5"/>
      <c r="LK15" s="5">
        <v>3</v>
      </c>
      <c r="LL15" s="5" t="s">
        <v>28</v>
      </c>
      <c r="LM15" s="7"/>
      <c r="LN15" s="5"/>
      <c r="LO15" s="1"/>
      <c r="LP15" s="5"/>
      <c r="LQ15" s="5"/>
      <c r="LR15" s="5"/>
      <c r="LS15" s="5"/>
      <c r="LT15" s="1"/>
      <c r="LU15" s="5"/>
      <c r="LV15" s="5"/>
      <c r="LW15" s="5"/>
      <c r="LX15" s="5"/>
      <c r="LY15" s="1"/>
      <c r="LZ15" s="5"/>
      <c r="MA15" s="5"/>
      <c r="MB15" s="5"/>
      <c r="MC15" s="5"/>
      <c r="MD15" s="1"/>
      <c r="ME15" s="5"/>
      <c r="MF15" s="5"/>
      <c r="MG15" s="5"/>
      <c r="MH15" s="5">
        <v>3</v>
      </c>
      <c r="MI15" s="5" t="s">
        <v>28</v>
      </c>
      <c r="MJ15" s="7">
        <v>169</v>
      </c>
      <c r="MK15" s="5"/>
      <c r="ML15" s="1"/>
      <c r="MM15" s="5"/>
      <c r="MN15" s="5"/>
      <c r="MO15" s="5"/>
      <c r="MP15" s="5"/>
      <c r="MQ15" s="1"/>
      <c r="MR15" s="5"/>
      <c r="MS15" s="5"/>
      <c r="MT15" s="5"/>
      <c r="MU15" s="5"/>
      <c r="MV15" s="1"/>
      <c r="MW15" s="5"/>
      <c r="MX15" s="5"/>
      <c r="MY15" s="5"/>
      <c r="MZ15" s="5"/>
      <c r="NA15" s="1"/>
      <c r="NB15" s="5"/>
      <c r="NC15" s="5"/>
      <c r="ND15" s="5"/>
      <c r="NE15" s="5">
        <v>3</v>
      </c>
      <c r="NF15" s="5" t="s">
        <v>28</v>
      </c>
      <c r="NG15" s="7"/>
      <c r="NH15" s="5"/>
      <c r="NI15" s="1"/>
      <c r="NJ15" s="5"/>
      <c r="NK15" s="5"/>
      <c r="NL15" s="5"/>
      <c r="NM15" s="5"/>
      <c r="NN15" s="1"/>
      <c r="NO15" s="5"/>
      <c r="NP15" s="5"/>
      <c r="NQ15" s="5"/>
      <c r="NR15" s="5"/>
      <c r="NS15" s="1"/>
      <c r="NT15" s="5"/>
      <c r="NU15" s="5"/>
      <c r="NV15" s="5"/>
      <c r="NW15" s="5"/>
      <c r="NX15" s="1"/>
      <c r="NY15" s="5"/>
      <c r="NZ15" s="5"/>
      <c r="OA15" s="5"/>
    </row>
    <row r="16" spans="1:391" ht="18.5" customHeight="1">
      <c r="A16" s="5">
        <v>4</v>
      </c>
      <c r="B16" s="5" t="s">
        <v>29</v>
      </c>
      <c r="C16" s="7">
        <v>824</v>
      </c>
      <c r="D16" s="5"/>
      <c r="E16" s="21">
        <v>440</v>
      </c>
      <c r="F16" s="3">
        <v>115</v>
      </c>
      <c r="G16" s="3">
        <v>75</v>
      </c>
      <c r="H16" s="3">
        <v>194</v>
      </c>
      <c r="I16" s="30"/>
      <c r="J16" s="31">
        <v>135545</v>
      </c>
      <c r="K16" s="32">
        <v>37773</v>
      </c>
      <c r="L16" s="32">
        <v>15337</v>
      </c>
      <c r="M16" s="32">
        <v>49689</v>
      </c>
      <c r="N16" s="5"/>
      <c r="O16" s="1"/>
      <c r="P16" s="5"/>
      <c r="Q16" s="5"/>
      <c r="R16" s="5"/>
      <c r="S16" s="5"/>
      <c r="T16" s="1"/>
      <c r="U16" s="5"/>
      <c r="V16" s="5"/>
      <c r="W16" s="5"/>
      <c r="X16" s="5">
        <v>4</v>
      </c>
      <c r="Y16" s="5" t="s">
        <v>29</v>
      </c>
      <c r="Z16" s="7">
        <v>1077</v>
      </c>
      <c r="AA16" s="5">
        <v>613</v>
      </c>
      <c r="AB16">
        <v>343</v>
      </c>
      <c r="AC16" s="3">
        <v>100</v>
      </c>
      <c r="AD16" s="3">
        <v>21</v>
      </c>
      <c r="AF16">
        <v>157564.1</v>
      </c>
      <c r="AG16">
        <v>68747.100000000006</v>
      </c>
      <c r="AH16" s="3">
        <v>39733.599999999999</v>
      </c>
      <c r="AI16" s="3">
        <v>6452.1</v>
      </c>
      <c r="AK16" s="5"/>
      <c r="AL16" s="1"/>
      <c r="AM16" s="5"/>
      <c r="AN16" s="5"/>
      <c r="AO16" s="5"/>
      <c r="AP16" s="5"/>
      <c r="AQ16" s="1"/>
      <c r="AR16" s="5"/>
      <c r="AS16" s="5"/>
      <c r="AT16" s="5"/>
      <c r="AU16" s="5">
        <v>4</v>
      </c>
      <c r="AV16" s="5" t="s">
        <v>29</v>
      </c>
      <c r="AW16" s="7">
        <v>1830</v>
      </c>
      <c r="AX16" s="5"/>
      <c r="AZ16" s="3">
        <v>967</v>
      </c>
      <c r="BA16" s="3">
        <v>602</v>
      </c>
      <c r="BB16" s="3">
        <v>261</v>
      </c>
      <c r="BE16" s="3">
        <v>791200</v>
      </c>
      <c r="BF16" s="3">
        <v>359200</v>
      </c>
      <c r="BG16" s="3">
        <v>180100.00000000003</v>
      </c>
      <c r="BH16" s="5"/>
      <c r="BI16" s="1"/>
      <c r="BJ16" s="5">
        <v>700</v>
      </c>
      <c r="BK16" s="5">
        <v>500</v>
      </c>
      <c r="BL16" s="5"/>
      <c r="BM16" s="5"/>
      <c r="BN16" s="1"/>
      <c r="BO16" s="5">
        <v>138.14285714285714</v>
      </c>
      <c r="BP16" s="5">
        <v>120.39999999999999</v>
      </c>
      <c r="BQ16" s="5"/>
      <c r="BR16" s="5">
        <v>4</v>
      </c>
      <c r="BS16" s="5" t="s">
        <v>29</v>
      </c>
      <c r="BT16" s="7">
        <v>0</v>
      </c>
      <c r="BU16" s="5"/>
      <c r="CE16" s="5"/>
      <c r="CF16" s="1"/>
      <c r="CG16" s="5"/>
      <c r="CH16" s="5"/>
      <c r="CI16" s="5"/>
      <c r="CJ16" s="5"/>
      <c r="CK16" s="1"/>
      <c r="CL16" s="5"/>
      <c r="CM16" s="5"/>
      <c r="CN16" s="5"/>
      <c r="CO16" s="5">
        <v>4</v>
      </c>
      <c r="CP16" s="5" t="s">
        <v>29</v>
      </c>
      <c r="CQ16" s="7"/>
      <c r="CR16" s="5">
        <v>0</v>
      </c>
      <c r="CS16">
        <v>198</v>
      </c>
      <c r="CT16" s="3">
        <v>74</v>
      </c>
      <c r="CU16" s="3">
        <v>29</v>
      </c>
      <c r="CV16" s="3">
        <v>128</v>
      </c>
      <c r="CW16">
        <v>0</v>
      </c>
      <c r="CX16">
        <v>56967.6</v>
      </c>
      <c r="CY16" s="3">
        <v>40218.300000000003</v>
      </c>
      <c r="CZ16" s="3">
        <v>18788.400000000001</v>
      </c>
      <c r="DA16" s="3">
        <v>68335.100000000006</v>
      </c>
      <c r="DB16" s="5"/>
      <c r="DC16" s="1"/>
      <c r="DD16" s="5"/>
      <c r="DE16" s="5"/>
      <c r="DF16" s="5"/>
      <c r="DG16" s="5"/>
      <c r="DH16" s="1"/>
      <c r="DI16" s="5"/>
      <c r="DJ16" s="5"/>
      <c r="DK16" s="5"/>
      <c r="DL16" s="5">
        <v>4</v>
      </c>
      <c r="DM16" s="5" t="s">
        <v>29</v>
      </c>
      <c r="DN16" s="7">
        <v>1579</v>
      </c>
      <c r="DO16" s="5">
        <v>0</v>
      </c>
      <c r="DP16">
        <v>978</v>
      </c>
      <c r="DQ16" s="3">
        <v>479</v>
      </c>
      <c r="DR16" s="3">
        <v>115</v>
      </c>
      <c r="DS16" s="3">
        <v>7</v>
      </c>
      <c r="DY16" s="5"/>
      <c r="DZ16" s="1"/>
      <c r="EA16" s="5"/>
      <c r="EB16" s="5"/>
      <c r="EC16" s="5"/>
      <c r="ED16" s="5"/>
      <c r="EE16" s="1"/>
      <c r="EF16" s="5"/>
      <c r="EG16" s="5"/>
      <c r="EH16" s="5"/>
      <c r="EI16" s="5">
        <v>4</v>
      </c>
      <c r="EJ16" s="5" t="s">
        <v>29</v>
      </c>
      <c r="EK16" s="7">
        <v>697</v>
      </c>
      <c r="EL16" s="5"/>
      <c r="EM16">
        <v>234</v>
      </c>
      <c r="EN16" s="3">
        <v>136</v>
      </c>
      <c r="EO16" s="3">
        <v>174</v>
      </c>
      <c r="EP16" s="3">
        <v>156</v>
      </c>
      <c r="ER16">
        <v>104794.2</v>
      </c>
      <c r="ES16" s="3">
        <v>74578.399999999994</v>
      </c>
      <c r="ET16" s="3">
        <v>89443.7</v>
      </c>
      <c r="EU16" s="3">
        <v>32639</v>
      </c>
      <c r="EV16" s="5"/>
      <c r="EW16" s="1"/>
      <c r="EX16" s="5"/>
      <c r="EY16" s="5"/>
      <c r="EZ16" s="5">
        <v>1962</v>
      </c>
      <c r="FA16" s="5"/>
      <c r="FB16" s="1"/>
      <c r="FC16" s="5"/>
      <c r="FD16" s="5"/>
      <c r="FE16" s="5">
        <v>8</v>
      </c>
      <c r="FF16" s="5">
        <v>4</v>
      </c>
      <c r="FG16" s="5" t="s">
        <v>29</v>
      </c>
      <c r="FH16" s="7"/>
      <c r="FI16" s="5"/>
      <c r="FS16" s="5"/>
      <c r="FT16" s="1"/>
      <c r="FU16" s="5"/>
      <c r="FV16" s="5"/>
      <c r="FW16" s="5"/>
      <c r="FX16" s="5"/>
      <c r="FY16" s="1"/>
      <c r="FZ16" s="5"/>
      <c r="GA16" s="5"/>
      <c r="GB16" s="5"/>
      <c r="GC16" s="5">
        <v>4</v>
      </c>
      <c r="GD16" s="5" t="s">
        <v>29</v>
      </c>
      <c r="GE16" s="7"/>
      <c r="GF16" s="5"/>
      <c r="GJ16" s="3">
        <v>0</v>
      </c>
      <c r="GP16" s="5"/>
      <c r="GQ16" s="1"/>
      <c r="GR16" s="5"/>
      <c r="GS16" s="5"/>
      <c r="GT16" s="5"/>
      <c r="GU16" s="5"/>
      <c r="GV16" s="1"/>
      <c r="GW16" s="5"/>
      <c r="GX16" s="5"/>
      <c r="GY16" s="5"/>
      <c r="GZ16" s="5">
        <v>4</v>
      </c>
      <c r="HA16" s="5" t="s">
        <v>29</v>
      </c>
      <c r="HB16" s="7" t="e">
        <v>#REF!</v>
      </c>
      <c r="HC16" s="5">
        <v>1007</v>
      </c>
      <c r="HD16">
        <v>163</v>
      </c>
      <c r="HE16" s="3">
        <v>28</v>
      </c>
      <c r="HF16" s="3">
        <v>43</v>
      </c>
      <c r="HG16" s="3">
        <v>29</v>
      </c>
      <c r="HH16">
        <v>244366.4</v>
      </c>
      <c r="HI16">
        <v>32780.000000000007</v>
      </c>
      <c r="HJ16" s="3">
        <v>7633.2000000000007</v>
      </c>
      <c r="HM16" s="5"/>
      <c r="HN16" s="1"/>
      <c r="HO16" s="5"/>
      <c r="HP16" s="5"/>
      <c r="HQ16" s="5"/>
      <c r="HR16" s="5"/>
      <c r="HS16" s="1"/>
      <c r="HT16" s="5"/>
      <c r="HU16" s="5"/>
      <c r="HV16" s="5"/>
      <c r="HW16" s="5">
        <v>4</v>
      </c>
      <c r="HX16" s="5" t="s">
        <v>29</v>
      </c>
      <c r="HY16" s="7">
        <v>497</v>
      </c>
      <c r="HZ16" s="5"/>
      <c r="IA16">
        <v>283</v>
      </c>
      <c r="IB16" s="3">
        <v>204</v>
      </c>
      <c r="IC16" s="3">
        <v>5</v>
      </c>
      <c r="ID16" s="3">
        <v>5</v>
      </c>
      <c r="IF16">
        <v>108255</v>
      </c>
      <c r="IG16" s="3">
        <v>126724.8</v>
      </c>
      <c r="IH16" s="3">
        <v>2502.1999999999998</v>
      </c>
      <c r="II16" s="3">
        <v>1802.7</v>
      </c>
      <c r="IJ16" s="5"/>
      <c r="IK16" s="1"/>
      <c r="IL16" s="5"/>
      <c r="IM16" s="5"/>
      <c r="IN16" s="5"/>
      <c r="IO16" s="5"/>
      <c r="IP16" s="1"/>
      <c r="IQ16" s="5"/>
      <c r="IR16" s="5"/>
      <c r="IS16" s="5"/>
      <c r="IT16" s="5">
        <v>4</v>
      </c>
      <c r="IU16" s="5" t="s">
        <v>29</v>
      </c>
      <c r="IV16" s="7"/>
      <c r="IW16" s="5"/>
      <c r="JG16" s="5"/>
      <c r="JH16" s="1"/>
      <c r="JI16" s="5"/>
      <c r="JJ16" s="5"/>
      <c r="JK16" s="5"/>
      <c r="JL16" s="5"/>
      <c r="JM16" s="1"/>
      <c r="JN16" s="5"/>
      <c r="JO16" s="5"/>
      <c r="JP16" s="5"/>
      <c r="JQ16" s="5">
        <v>4</v>
      </c>
      <c r="JR16" s="5" t="s">
        <v>29</v>
      </c>
      <c r="JS16" s="7"/>
      <c r="JT16" s="5"/>
      <c r="KD16" s="5"/>
      <c r="KE16" s="1"/>
      <c r="KF16" s="5"/>
      <c r="KG16" s="5"/>
      <c r="KH16" s="5"/>
      <c r="KI16" s="5"/>
      <c r="KJ16" s="1"/>
      <c r="KK16" s="5"/>
      <c r="KL16" s="5"/>
      <c r="KM16" s="5"/>
      <c r="KN16" s="5">
        <v>4</v>
      </c>
      <c r="KO16" s="5" t="s">
        <v>29</v>
      </c>
      <c r="KP16" s="7"/>
      <c r="KQ16" s="5"/>
      <c r="LA16" s="5"/>
      <c r="LB16" s="1"/>
      <c r="LC16" s="5"/>
      <c r="LD16" s="5"/>
      <c r="LE16" s="5"/>
      <c r="LF16" s="5"/>
      <c r="LG16" s="1"/>
      <c r="LH16" s="5"/>
      <c r="LI16" s="5"/>
      <c r="LJ16" s="5"/>
      <c r="LK16" s="5">
        <v>4</v>
      </c>
      <c r="LL16" s="5" t="s">
        <v>29</v>
      </c>
      <c r="LM16" s="7"/>
      <c r="LN16" s="5"/>
      <c r="LX16" s="5"/>
      <c r="LY16" s="1"/>
      <c r="LZ16" s="5"/>
      <c r="MA16" s="5"/>
      <c r="MB16" s="5"/>
      <c r="MC16" s="5"/>
      <c r="MD16" s="1"/>
      <c r="ME16" s="5"/>
      <c r="MF16" s="5"/>
      <c r="MG16" s="5"/>
      <c r="MH16" s="5">
        <v>4</v>
      </c>
      <c r="MI16" s="5" t="s">
        <v>29</v>
      </c>
      <c r="MJ16" s="7">
        <v>470</v>
      </c>
      <c r="MK16" s="5"/>
      <c r="MU16" s="5"/>
      <c r="MV16" s="1"/>
      <c r="MW16" s="5"/>
      <c r="MX16" s="5"/>
      <c r="MY16" s="5"/>
      <c r="MZ16" s="5"/>
      <c r="NA16" s="1"/>
      <c r="NB16" s="5"/>
      <c r="NC16" s="5"/>
      <c r="ND16" s="5"/>
      <c r="NE16" s="5">
        <v>4</v>
      </c>
      <c r="NF16" s="5" t="s">
        <v>29</v>
      </c>
      <c r="NG16" s="7"/>
      <c r="NH16" s="5"/>
      <c r="NR16" s="5"/>
      <c r="NS16" s="1"/>
      <c r="NT16" s="5"/>
      <c r="NU16" s="5"/>
      <c r="NV16" s="5"/>
      <c r="NW16" s="5"/>
      <c r="NX16" s="1"/>
      <c r="NY16" s="5"/>
      <c r="NZ16" s="5"/>
      <c r="OA16" s="5"/>
    </row>
    <row r="17" spans="1:391" ht="18.5" customHeight="1">
      <c r="A17" s="5">
        <v>5</v>
      </c>
      <c r="B17" s="5" t="s">
        <v>30</v>
      </c>
      <c r="C17" s="14"/>
      <c r="D17" s="5"/>
      <c r="E17" s="15"/>
      <c r="F17" s="15"/>
      <c r="G17" s="15"/>
      <c r="H17" s="15"/>
      <c r="I17" s="5"/>
      <c r="J17" s="15"/>
      <c r="K17" s="15"/>
      <c r="L17" s="15"/>
      <c r="M17" s="15"/>
      <c r="N17" s="5"/>
      <c r="O17" s="1"/>
      <c r="P17" s="5"/>
      <c r="Q17" s="5"/>
      <c r="R17" s="5"/>
      <c r="S17" s="5"/>
      <c r="T17" s="1"/>
      <c r="U17" s="5"/>
      <c r="V17" s="5"/>
      <c r="W17" s="5"/>
      <c r="X17" s="5">
        <v>5</v>
      </c>
      <c r="Y17" s="5" t="s">
        <v>30</v>
      </c>
      <c r="Z17" s="14">
        <v>1077</v>
      </c>
      <c r="AA17" s="5">
        <v>613</v>
      </c>
      <c r="AB17" s="15">
        <v>343</v>
      </c>
      <c r="AC17" s="15">
        <v>100</v>
      </c>
      <c r="AD17" s="15">
        <v>21</v>
      </c>
      <c r="AE17" s="15"/>
      <c r="AF17" s="5">
        <v>157564.1</v>
      </c>
      <c r="AG17" s="15">
        <v>68747.100000000006</v>
      </c>
      <c r="AH17" s="15">
        <v>39733.599999999999</v>
      </c>
      <c r="AI17" s="15">
        <v>6452.1</v>
      </c>
      <c r="AJ17" s="15"/>
      <c r="AK17" s="5"/>
      <c r="AL17" s="1"/>
      <c r="AM17" s="5"/>
      <c r="AN17" s="5"/>
      <c r="AO17" s="5"/>
      <c r="AP17" s="5"/>
      <c r="AQ17" s="1"/>
      <c r="AR17" s="5"/>
      <c r="AS17" s="5"/>
      <c r="AT17" s="5"/>
      <c r="AU17" s="5">
        <v>5</v>
      </c>
      <c r="AV17" s="5" t="s">
        <v>30</v>
      </c>
      <c r="AW17" s="14">
        <v>1450</v>
      </c>
      <c r="AX17" s="5"/>
      <c r="AY17" s="15"/>
      <c r="AZ17" s="15"/>
      <c r="BA17" s="15">
        <v>950</v>
      </c>
      <c r="BB17" s="15">
        <v>500</v>
      </c>
      <c r="BC17" s="5"/>
      <c r="BD17" s="15"/>
      <c r="BE17" s="15"/>
      <c r="BF17" s="15"/>
      <c r="BG17" s="15"/>
      <c r="BH17" s="5"/>
      <c r="BI17" s="1"/>
      <c r="BJ17" s="5"/>
      <c r="BK17" s="5"/>
      <c r="BL17" s="5"/>
      <c r="BM17" s="5"/>
      <c r="BN17" s="1"/>
      <c r="BO17" s="5"/>
      <c r="BP17" s="5"/>
      <c r="BQ17" s="5"/>
      <c r="BR17" s="5">
        <v>5</v>
      </c>
      <c r="BS17" s="5" t="s">
        <v>30</v>
      </c>
      <c r="BT17" s="14">
        <v>0</v>
      </c>
      <c r="BU17" s="5"/>
      <c r="BV17" s="15"/>
      <c r="BW17" s="15"/>
      <c r="BX17" s="15"/>
      <c r="BY17" s="15"/>
      <c r="BZ17" s="5"/>
      <c r="CA17" s="15"/>
      <c r="CB17" s="15"/>
      <c r="CC17" s="15"/>
      <c r="CD17" s="15"/>
      <c r="CE17" s="5"/>
      <c r="CF17" s="1"/>
      <c r="CG17" s="5"/>
      <c r="CH17" s="5"/>
      <c r="CI17" s="5"/>
      <c r="CJ17" s="5"/>
      <c r="CK17" s="1"/>
      <c r="CL17" s="5"/>
      <c r="CM17" s="5"/>
      <c r="CN17" s="5"/>
      <c r="CO17" s="5">
        <v>5</v>
      </c>
      <c r="CP17" s="5" t="s">
        <v>30</v>
      </c>
      <c r="CQ17" s="14"/>
      <c r="CR17" s="5">
        <v>0</v>
      </c>
      <c r="CS17" s="15">
        <v>198</v>
      </c>
      <c r="CT17" s="15">
        <v>74</v>
      </c>
      <c r="CU17" s="15">
        <v>29</v>
      </c>
      <c r="CV17" s="15">
        <v>128</v>
      </c>
      <c r="CW17" s="5">
        <v>0</v>
      </c>
      <c r="CX17" s="15">
        <v>56967.6</v>
      </c>
      <c r="CY17" s="15">
        <v>40218.300000000003</v>
      </c>
      <c r="CZ17" s="15">
        <v>18788.400000000001</v>
      </c>
      <c r="DA17" s="15">
        <v>68335.100000000006</v>
      </c>
      <c r="DB17" s="5"/>
      <c r="DC17" s="1"/>
      <c r="DD17" s="5"/>
      <c r="DE17" s="5"/>
      <c r="DF17" s="5"/>
      <c r="DG17" s="5"/>
      <c r="DH17" s="1"/>
      <c r="DI17" s="5"/>
      <c r="DJ17" s="5"/>
      <c r="DK17" s="5"/>
      <c r="DL17" s="5">
        <v>5</v>
      </c>
      <c r="DM17" s="5" t="s">
        <v>30</v>
      </c>
      <c r="DN17" s="14">
        <v>1500</v>
      </c>
      <c r="DO17" s="5"/>
      <c r="DP17" s="15"/>
      <c r="DQ17" s="15"/>
      <c r="DR17" s="15"/>
      <c r="DS17" s="15"/>
      <c r="DT17" s="5"/>
      <c r="DU17" s="15"/>
      <c r="DV17" s="15"/>
      <c r="DW17" s="15"/>
      <c r="DX17" s="15"/>
      <c r="DY17" s="5"/>
      <c r="DZ17" s="1"/>
      <c r="EA17" s="5"/>
      <c r="EB17" s="5"/>
      <c r="EC17" s="5"/>
      <c r="ED17" s="5"/>
      <c r="EE17" s="1"/>
      <c r="EF17" s="5"/>
      <c r="EG17" s="5"/>
      <c r="EH17" s="5"/>
      <c r="EI17" s="5">
        <v>5</v>
      </c>
      <c r="EJ17" s="5" t="s">
        <v>30</v>
      </c>
      <c r="EK17" s="14">
        <v>697</v>
      </c>
      <c r="EL17" s="5"/>
      <c r="EM17" s="15">
        <v>234</v>
      </c>
      <c r="EN17" s="15">
        <v>136</v>
      </c>
      <c r="EO17" s="15">
        <v>174</v>
      </c>
      <c r="EP17" s="15">
        <v>156</v>
      </c>
      <c r="EQ17" s="5"/>
      <c r="ER17" s="15">
        <v>104794.2</v>
      </c>
      <c r="ES17" s="15">
        <v>74578.399999999994</v>
      </c>
      <c r="ET17" s="15">
        <v>89443.7</v>
      </c>
      <c r="EU17" s="15">
        <v>32639</v>
      </c>
      <c r="EV17" s="5"/>
      <c r="EW17" s="1"/>
      <c r="EX17" s="5"/>
      <c r="EY17" s="5"/>
      <c r="EZ17" s="5"/>
      <c r="FA17" s="5"/>
      <c r="FB17" s="1"/>
      <c r="FC17" s="5"/>
      <c r="FD17" s="5"/>
      <c r="FE17" s="5"/>
      <c r="FF17" s="5">
        <v>5</v>
      </c>
      <c r="FG17" s="5" t="s">
        <v>30</v>
      </c>
      <c r="FH17" s="14"/>
      <c r="FI17" s="5"/>
      <c r="FJ17" s="15"/>
      <c r="FK17" s="15"/>
      <c r="FL17" s="15"/>
      <c r="FM17" s="15"/>
      <c r="FN17" s="5"/>
      <c r="FO17" s="15"/>
      <c r="FP17" s="15"/>
      <c r="FQ17" s="15"/>
      <c r="FR17" s="15"/>
      <c r="FS17" s="5"/>
      <c r="FT17" s="1"/>
      <c r="FU17" s="5"/>
      <c r="FV17" s="5"/>
      <c r="FW17" s="5"/>
      <c r="FX17" s="5"/>
      <c r="FY17" s="1"/>
      <c r="FZ17" s="5"/>
      <c r="GA17" s="5"/>
      <c r="GB17" s="5"/>
      <c r="GC17" s="5">
        <v>5</v>
      </c>
      <c r="GD17" s="5" t="s">
        <v>30</v>
      </c>
      <c r="GE17" s="14"/>
      <c r="GF17" s="5"/>
      <c r="GG17" s="15"/>
      <c r="GH17" s="15"/>
      <c r="GI17" s="15"/>
      <c r="GJ17" s="15">
        <v>0</v>
      </c>
      <c r="GK17" s="5"/>
      <c r="GL17" s="15"/>
      <c r="GM17" s="15"/>
      <c r="GN17" s="15"/>
      <c r="GO17" s="15"/>
      <c r="GP17" s="5"/>
      <c r="GQ17" s="1"/>
      <c r="GR17" s="5"/>
      <c r="GS17" s="5"/>
      <c r="GT17" s="5"/>
      <c r="GU17" s="5"/>
      <c r="GV17" s="1"/>
      <c r="GW17" s="5"/>
      <c r="GX17" s="5"/>
      <c r="GY17" s="5"/>
      <c r="GZ17" s="5">
        <v>5</v>
      </c>
      <c r="HA17" s="5" t="s">
        <v>30</v>
      </c>
      <c r="HB17" s="14" t="e">
        <v>#REF!</v>
      </c>
      <c r="HC17" s="5">
        <v>1007</v>
      </c>
      <c r="HD17" s="15">
        <v>163</v>
      </c>
      <c r="HE17" s="15">
        <v>28</v>
      </c>
      <c r="HF17" s="15">
        <v>43</v>
      </c>
      <c r="HG17" s="15">
        <v>29</v>
      </c>
      <c r="HH17" s="5">
        <v>244366.4</v>
      </c>
      <c r="HI17" s="15">
        <v>32780.000000000007</v>
      </c>
      <c r="HJ17" s="15">
        <v>7633.2000000000007</v>
      </c>
      <c r="HK17" s="15"/>
      <c r="HL17" s="15"/>
      <c r="HM17" s="5"/>
      <c r="HN17" s="1"/>
      <c r="HO17" s="5"/>
      <c r="HP17" s="5"/>
      <c r="HQ17" s="5"/>
      <c r="HR17" s="5"/>
      <c r="HS17" s="1"/>
      <c r="HT17" s="5"/>
      <c r="HU17" s="5"/>
      <c r="HV17" s="5"/>
      <c r="HW17" s="5">
        <v>5</v>
      </c>
      <c r="HX17" s="5" t="s">
        <v>30</v>
      </c>
      <c r="HY17" s="14"/>
      <c r="HZ17" s="5"/>
      <c r="IA17" s="15"/>
      <c r="IB17" s="15"/>
      <c r="IC17" s="15"/>
      <c r="ID17" s="15"/>
      <c r="IE17" s="5"/>
      <c r="IF17" s="15"/>
      <c r="IG17" s="15"/>
      <c r="IH17" s="15"/>
      <c r="II17" s="15"/>
      <c r="IJ17" s="5"/>
      <c r="IK17" s="1"/>
      <c r="IL17" s="5"/>
      <c r="IM17" s="5"/>
      <c r="IN17" s="5"/>
      <c r="IO17" s="5"/>
      <c r="IP17" s="1"/>
      <c r="IQ17" s="5"/>
      <c r="IR17" s="5"/>
      <c r="IS17" s="5"/>
      <c r="IT17" s="5">
        <v>5</v>
      </c>
      <c r="IU17" s="5" t="s">
        <v>30</v>
      </c>
      <c r="IV17" s="14"/>
      <c r="IW17" s="5"/>
      <c r="IX17" s="15"/>
      <c r="IY17" s="15"/>
      <c r="IZ17" s="15"/>
      <c r="JA17" s="15"/>
      <c r="JB17" s="5"/>
      <c r="JC17" s="15"/>
      <c r="JD17" s="15"/>
      <c r="JE17" s="15"/>
      <c r="JF17" s="15"/>
      <c r="JG17" s="5"/>
      <c r="JH17" s="1"/>
      <c r="JI17" s="5"/>
      <c r="JJ17" s="5"/>
      <c r="JK17" s="5"/>
      <c r="JL17" s="5"/>
      <c r="JM17" s="1"/>
      <c r="JN17" s="5"/>
      <c r="JO17" s="5"/>
      <c r="JP17" s="5"/>
      <c r="JQ17" s="5">
        <v>5</v>
      </c>
      <c r="JR17" s="5" t="s">
        <v>30</v>
      </c>
      <c r="JS17" s="14"/>
      <c r="JT17" s="5"/>
      <c r="JU17" s="15"/>
      <c r="JV17" s="15"/>
      <c r="JW17" s="15"/>
      <c r="JX17" s="15"/>
      <c r="JY17" s="5"/>
      <c r="JZ17" s="15"/>
      <c r="KA17" s="15"/>
      <c r="KB17" s="15"/>
      <c r="KC17" s="15"/>
      <c r="KD17" s="5"/>
      <c r="KE17" s="1"/>
      <c r="KF17" s="5"/>
      <c r="KG17" s="5"/>
      <c r="KH17" s="5"/>
      <c r="KI17" s="5"/>
      <c r="KJ17" s="1"/>
      <c r="KK17" s="5"/>
      <c r="KL17" s="5"/>
      <c r="KM17" s="5"/>
      <c r="KN17" s="5">
        <v>5</v>
      </c>
      <c r="KO17" s="5" t="s">
        <v>30</v>
      </c>
      <c r="KP17" s="14"/>
      <c r="KQ17" s="5"/>
      <c r="KR17" s="15"/>
      <c r="KS17" s="15"/>
      <c r="KT17" s="15"/>
      <c r="KU17" s="15"/>
      <c r="KV17" s="5"/>
      <c r="KW17" s="15"/>
      <c r="KX17" s="15"/>
      <c r="KY17" s="15"/>
      <c r="KZ17" s="15"/>
      <c r="LA17" s="5"/>
      <c r="LB17" s="1"/>
      <c r="LC17" s="5"/>
      <c r="LD17" s="5"/>
      <c r="LE17" s="5"/>
      <c r="LF17" s="5"/>
      <c r="LG17" s="1"/>
      <c r="LH17" s="5"/>
      <c r="LI17" s="5"/>
      <c r="LJ17" s="5"/>
      <c r="LK17" s="5">
        <v>5</v>
      </c>
      <c r="LL17" s="5" t="s">
        <v>30</v>
      </c>
      <c r="LM17" s="14">
        <v>1024</v>
      </c>
      <c r="LN17" s="5"/>
      <c r="LO17" s="15">
        <v>686</v>
      </c>
      <c r="LP17" s="15">
        <v>110</v>
      </c>
      <c r="LQ17" s="15">
        <v>288</v>
      </c>
      <c r="LR17" s="15"/>
      <c r="LS17" s="5"/>
      <c r="LT17" s="15" t="s">
        <v>58</v>
      </c>
      <c r="LU17" s="15" t="s">
        <v>59</v>
      </c>
      <c r="LV17" s="15" t="s">
        <v>60</v>
      </c>
      <c r="LW17" s="15"/>
      <c r="LX17" s="5"/>
      <c r="LY17" s="1"/>
      <c r="LZ17" s="5"/>
      <c r="MA17" s="5"/>
      <c r="MB17" s="5"/>
      <c r="MC17" s="5"/>
      <c r="MD17" s="1"/>
      <c r="ME17" s="5"/>
      <c r="MF17" s="5">
        <v>0</v>
      </c>
      <c r="MG17" s="5"/>
      <c r="MH17" s="5">
        <v>5</v>
      </c>
      <c r="MI17" s="5" t="s">
        <v>30</v>
      </c>
      <c r="MJ17" s="14">
        <v>470</v>
      </c>
      <c r="MK17" s="5">
        <v>350</v>
      </c>
      <c r="ML17" s="15">
        <v>112</v>
      </c>
      <c r="MM17" s="15">
        <v>7</v>
      </c>
      <c r="MN17" s="15"/>
      <c r="MO17" s="15">
        <v>1</v>
      </c>
      <c r="MP17" s="5">
        <v>103125.10000000002</v>
      </c>
      <c r="MQ17" s="15">
        <v>34134.399999999994</v>
      </c>
      <c r="MR17" s="15">
        <v>1793</v>
      </c>
      <c r="MS17" s="15"/>
      <c r="MT17" s="15">
        <v>420.9</v>
      </c>
      <c r="MU17" s="5"/>
      <c r="MV17" s="1"/>
      <c r="MW17" s="5"/>
      <c r="MX17" s="5"/>
      <c r="MY17" s="5"/>
      <c r="MZ17" s="5">
        <v>11.8</v>
      </c>
      <c r="NA17" s="1">
        <v>3.77</v>
      </c>
      <c r="NB17" s="5">
        <v>0.24</v>
      </c>
      <c r="NC17" s="5">
        <v>0</v>
      </c>
      <c r="ND17" s="5">
        <v>0.03</v>
      </c>
      <c r="NE17" s="5">
        <v>5</v>
      </c>
      <c r="NF17" s="5" t="s">
        <v>30</v>
      </c>
      <c r="NG17" s="14">
        <v>604</v>
      </c>
      <c r="NH17" s="5"/>
      <c r="NI17" s="15">
        <v>263</v>
      </c>
      <c r="NJ17" s="15">
        <v>128</v>
      </c>
      <c r="NK17" s="15">
        <v>54</v>
      </c>
      <c r="NL17" s="15">
        <v>35</v>
      </c>
      <c r="NM17" s="5"/>
      <c r="NN17" s="15"/>
      <c r="NO17" s="15"/>
      <c r="NP17" s="15"/>
      <c r="NQ17" s="15"/>
      <c r="NR17" s="5"/>
      <c r="NS17" s="1"/>
      <c r="NT17" s="5"/>
      <c r="NU17" s="5"/>
      <c r="NV17" s="5"/>
      <c r="NW17" s="5"/>
      <c r="NX17" s="1"/>
      <c r="NY17" s="5"/>
      <c r="NZ17" s="5"/>
      <c r="OA17" s="5"/>
    </row>
    <row r="18" spans="1:391" s="13" customFormat="1" ht="18.5" customHeight="1">
      <c r="A18" s="9" t="s">
        <v>35</v>
      </c>
      <c r="B18" s="9" t="s">
        <v>34</v>
      </c>
      <c r="C18" s="10"/>
      <c r="D18" s="9"/>
      <c r="E18" s="12"/>
      <c r="F18" s="9"/>
      <c r="G18" s="9"/>
      <c r="H18" s="9"/>
      <c r="I18" s="9"/>
      <c r="J18" s="12"/>
      <c r="K18" s="9"/>
      <c r="L18" s="9"/>
      <c r="M18" s="9"/>
      <c r="N18" s="9"/>
      <c r="O18" s="12"/>
      <c r="P18" s="9"/>
      <c r="Q18" s="9"/>
      <c r="R18" s="9"/>
      <c r="S18" s="9"/>
      <c r="T18" s="12"/>
      <c r="U18" s="9"/>
      <c r="V18" s="9"/>
      <c r="W18" s="9"/>
      <c r="X18" s="9" t="s">
        <v>35</v>
      </c>
      <c r="Y18" s="9" t="s">
        <v>34</v>
      </c>
      <c r="Z18" s="10"/>
      <c r="AA18" s="9"/>
      <c r="AB18" s="12"/>
      <c r="AC18" s="9"/>
      <c r="AD18" s="9"/>
      <c r="AE18" s="9"/>
      <c r="AF18" s="9"/>
      <c r="AG18" s="12"/>
      <c r="AH18" s="9"/>
      <c r="AI18" s="9"/>
      <c r="AJ18" s="9"/>
      <c r="AK18" s="9"/>
      <c r="AL18" s="12"/>
      <c r="AM18" s="9"/>
      <c r="AN18" s="9"/>
      <c r="AO18" s="9"/>
      <c r="AP18" s="9"/>
      <c r="AQ18" s="12"/>
      <c r="AR18" s="9"/>
      <c r="AS18" s="9"/>
      <c r="AT18" s="9"/>
      <c r="AU18" s="9" t="s">
        <v>35</v>
      </c>
      <c r="AV18" s="9" t="s">
        <v>34</v>
      </c>
      <c r="AW18" s="10"/>
      <c r="AX18" s="9"/>
      <c r="AY18" s="12"/>
      <c r="AZ18" s="9"/>
      <c r="BA18" s="9"/>
      <c r="BB18" s="9"/>
      <c r="BC18" s="9"/>
      <c r="BD18" s="12"/>
      <c r="BE18" s="9"/>
      <c r="BF18" s="9"/>
      <c r="BG18" s="9"/>
      <c r="BH18" s="9"/>
      <c r="BI18" s="12"/>
      <c r="BJ18" s="9"/>
      <c r="BK18" s="9"/>
      <c r="BL18" s="9"/>
      <c r="BM18" s="9"/>
      <c r="BN18" s="12"/>
      <c r="BO18" s="9"/>
      <c r="BP18" s="9"/>
      <c r="BQ18" s="9"/>
      <c r="BR18" s="9" t="s">
        <v>35</v>
      </c>
      <c r="BS18" s="9" t="s">
        <v>34</v>
      </c>
      <c r="BT18" s="10">
        <v>1186</v>
      </c>
      <c r="BU18" s="9"/>
      <c r="BV18" s="12"/>
      <c r="BW18" s="9"/>
      <c r="BX18" s="9"/>
      <c r="BY18" s="9"/>
      <c r="BZ18" s="9"/>
      <c r="CA18" s="12"/>
      <c r="CB18" s="9"/>
      <c r="CC18" s="9"/>
      <c r="CD18" s="9"/>
      <c r="CE18" s="9"/>
      <c r="CF18" s="12"/>
      <c r="CG18" s="9"/>
      <c r="CH18" s="9"/>
      <c r="CI18" s="9">
        <v>1.1859999999999999</v>
      </c>
      <c r="CJ18" s="9"/>
      <c r="CK18" s="12"/>
      <c r="CL18" s="9"/>
      <c r="CM18" s="9"/>
      <c r="CN18" s="9"/>
      <c r="CO18" s="9" t="s">
        <v>35</v>
      </c>
      <c r="CP18" s="9" t="s">
        <v>34</v>
      </c>
      <c r="CQ18" s="10"/>
      <c r="CR18" s="9"/>
      <c r="CS18" s="12"/>
      <c r="CT18" s="9"/>
      <c r="CU18" s="9"/>
      <c r="CV18" s="9"/>
      <c r="CW18" s="9"/>
      <c r="CX18" s="12"/>
      <c r="CY18" s="9"/>
      <c r="CZ18" s="9"/>
      <c r="DA18" s="9"/>
      <c r="DB18" s="9"/>
      <c r="DC18" s="12"/>
      <c r="DD18" s="9"/>
      <c r="DE18" s="9"/>
      <c r="DF18" s="9"/>
      <c r="DG18" s="9"/>
      <c r="DH18" s="12"/>
      <c r="DI18" s="9"/>
      <c r="DJ18" s="9"/>
      <c r="DK18" s="9"/>
      <c r="DL18" s="9" t="s">
        <v>35</v>
      </c>
      <c r="DM18" s="9" t="s">
        <v>34</v>
      </c>
      <c r="DN18" s="10" t="s">
        <v>54</v>
      </c>
      <c r="DO18" s="9"/>
      <c r="DP18" s="12"/>
      <c r="DQ18" s="9"/>
      <c r="DR18" s="9"/>
      <c r="DS18" s="9"/>
      <c r="DT18" s="9"/>
      <c r="DU18" s="12"/>
      <c r="DV18" s="9"/>
      <c r="DW18" s="9"/>
      <c r="DX18" s="9"/>
      <c r="DY18" s="9"/>
      <c r="DZ18" s="12"/>
      <c r="EA18" s="9"/>
      <c r="EB18" s="9"/>
      <c r="EC18" s="9"/>
      <c r="ED18" s="9"/>
      <c r="EE18" s="12"/>
      <c r="EF18" s="9"/>
      <c r="EG18" s="9"/>
      <c r="EH18" s="9"/>
      <c r="EI18" s="9" t="s">
        <v>35</v>
      </c>
      <c r="EJ18" s="9" t="s">
        <v>34</v>
      </c>
      <c r="EK18" s="10"/>
      <c r="EL18" s="9"/>
      <c r="EM18" s="12"/>
      <c r="EN18" s="9"/>
      <c r="EO18" s="9"/>
      <c r="EP18" s="9"/>
      <c r="EQ18" s="9"/>
      <c r="ER18" s="12"/>
      <c r="ES18" s="9"/>
      <c r="ET18" s="9"/>
      <c r="EU18" s="9"/>
      <c r="EV18" s="9"/>
      <c r="EW18" s="12"/>
      <c r="EX18" s="9"/>
      <c r="EY18" s="9"/>
      <c r="EZ18" s="9"/>
      <c r="FA18" s="9"/>
      <c r="FB18" s="12"/>
      <c r="FC18" s="9"/>
      <c r="FD18" s="9"/>
      <c r="FE18" s="9"/>
      <c r="FF18" s="9" t="s">
        <v>35</v>
      </c>
      <c r="FG18" s="9" t="s">
        <v>34</v>
      </c>
      <c r="FH18" s="10"/>
      <c r="FI18" s="9">
        <v>0</v>
      </c>
      <c r="FJ18" s="12">
        <v>0</v>
      </c>
      <c r="FK18" s="9">
        <v>0</v>
      </c>
      <c r="FL18" s="9">
        <v>0</v>
      </c>
      <c r="FM18" s="9"/>
      <c r="FN18" s="9"/>
      <c r="FO18" s="12"/>
      <c r="FP18" s="9"/>
      <c r="FQ18" s="9"/>
      <c r="FR18" s="9"/>
      <c r="FS18" s="9"/>
      <c r="FT18" s="12"/>
      <c r="FU18" s="9"/>
      <c r="FV18" s="9"/>
      <c r="FW18" s="9"/>
      <c r="FX18" s="9"/>
      <c r="FY18" s="12"/>
      <c r="FZ18" s="9"/>
      <c r="GA18" s="9"/>
      <c r="GB18" s="9"/>
      <c r="GC18" s="9" t="s">
        <v>35</v>
      </c>
      <c r="GD18" s="9" t="s">
        <v>34</v>
      </c>
      <c r="GE18" s="10"/>
      <c r="GF18" s="9"/>
      <c r="GG18" s="12"/>
      <c r="GH18" s="9"/>
      <c r="GI18" s="9"/>
      <c r="GJ18" s="9"/>
      <c r="GK18" s="9"/>
      <c r="GL18" s="12"/>
      <c r="GM18" s="9"/>
      <c r="GN18" s="9"/>
      <c r="GO18" s="9"/>
      <c r="GP18" s="9"/>
      <c r="GQ18" s="12"/>
      <c r="GR18" s="9"/>
      <c r="GS18" s="9"/>
      <c r="GT18" s="9"/>
      <c r="GU18" s="9"/>
      <c r="GV18" s="12"/>
      <c r="GW18" s="9"/>
      <c r="GX18" s="9"/>
      <c r="GY18" s="9"/>
      <c r="GZ18" s="9" t="s">
        <v>35</v>
      </c>
      <c r="HA18" s="9" t="s">
        <v>34</v>
      </c>
      <c r="HB18" s="10"/>
      <c r="HC18" s="9"/>
      <c r="HD18" s="12"/>
      <c r="HE18" s="9"/>
      <c r="HF18" s="9"/>
      <c r="HG18" s="9"/>
      <c r="HH18" s="9"/>
      <c r="HI18" s="12"/>
      <c r="HJ18" s="9"/>
      <c r="HK18" s="9"/>
      <c r="HL18" s="9"/>
      <c r="HM18" s="9"/>
      <c r="HN18" s="12"/>
      <c r="HO18" s="9"/>
      <c r="HP18" s="9"/>
      <c r="HQ18" s="9"/>
      <c r="HR18" s="9"/>
      <c r="HS18" s="12"/>
      <c r="HT18" s="9"/>
      <c r="HU18" s="9"/>
      <c r="HV18" s="9"/>
      <c r="HW18" s="9" t="s">
        <v>35</v>
      </c>
      <c r="HX18" s="9" t="s">
        <v>34</v>
      </c>
      <c r="HY18" s="10"/>
      <c r="HZ18" s="9"/>
      <c r="IA18" s="12"/>
      <c r="IB18" s="9"/>
      <c r="IC18" s="9"/>
      <c r="ID18" s="9"/>
      <c r="IE18" s="9"/>
      <c r="IF18" s="12"/>
      <c r="IG18" s="9"/>
      <c r="IH18" s="9"/>
      <c r="II18" s="9"/>
      <c r="IJ18" s="9"/>
      <c r="IK18" s="12"/>
      <c r="IL18" s="9"/>
      <c r="IM18" s="9"/>
      <c r="IN18" s="9"/>
      <c r="IO18" s="9"/>
      <c r="IP18" s="12"/>
      <c r="IQ18" s="9"/>
      <c r="IR18" s="9"/>
      <c r="IS18" s="9"/>
      <c r="IT18" s="9" t="s">
        <v>35</v>
      </c>
      <c r="IU18" s="9" t="s">
        <v>34</v>
      </c>
      <c r="IV18" s="10"/>
      <c r="IW18" s="9"/>
      <c r="IX18" s="12"/>
      <c r="IY18" s="9"/>
      <c r="IZ18" s="9"/>
      <c r="JA18" s="9"/>
      <c r="JB18" s="9"/>
      <c r="JC18" s="12"/>
      <c r="JD18" s="9"/>
      <c r="JE18" s="9"/>
      <c r="JF18" s="9"/>
      <c r="JG18" s="9"/>
      <c r="JH18" s="12"/>
      <c r="JI18" s="9"/>
      <c r="JJ18" s="9"/>
      <c r="JK18" s="9"/>
      <c r="JL18" s="9"/>
      <c r="JM18" s="12"/>
      <c r="JN18" s="9"/>
      <c r="JO18" s="9"/>
      <c r="JP18" s="9"/>
      <c r="JQ18" s="9" t="s">
        <v>35</v>
      </c>
      <c r="JR18" s="9" t="s">
        <v>34</v>
      </c>
      <c r="JS18" s="10"/>
      <c r="JT18" s="9"/>
      <c r="JU18" s="12"/>
      <c r="JV18" s="9"/>
      <c r="JW18" s="9"/>
      <c r="JX18" s="9"/>
      <c r="JY18" s="9"/>
      <c r="JZ18" s="12"/>
      <c r="KA18" s="9"/>
      <c r="KB18" s="9"/>
      <c r="KC18" s="9"/>
      <c r="KD18" s="9"/>
      <c r="KE18" s="12"/>
      <c r="KF18" s="9"/>
      <c r="KG18" s="9"/>
      <c r="KH18" s="9"/>
      <c r="KI18" s="9"/>
      <c r="KJ18" s="12"/>
      <c r="KK18" s="9"/>
      <c r="KL18" s="9"/>
      <c r="KM18" s="9"/>
      <c r="KN18" s="9" t="s">
        <v>35</v>
      </c>
      <c r="KO18" s="9" t="s">
        <v>34</v>
      </c>
      <c r="KP18" s="10"/>
      <c r="KQ18" s="9"/>
      <c r="KR18" s="12"/>
      <c r="KS18" s="9"/>
      <c r="KT18" s="9"/>
      <c r="KU18" s="9"/>
      <c r="KV18" s="9"/>
      <c r="KW18" s="12"/>
      <c r="KX18" s="9"/>
      <c r="KY18" s="9"/>
      <c r="KZ18" s="9"/>
      <c r="LA18" s="9"/>
      <c r="LB18" s="12"/>
      <c r="LC18" s="9"/>
      <c r="LD18" s="9"/>
      <c r="LE18" s="9"/>
      <c r="LF18" s="9"/>
      <c r="LG18" s="12"/>
      <c r="LH18" s="9"/>
      <c r="LI18" s="9"/>
      <c r="LJ18" s="9"/>
      <c r="LK18" s="9" t="s">
        <v>35</v>
      </c>
      <c r="LL18" s="9" t="s">
        <v>34</v>
      </c>
      <c r="LM18" s="10"/>
      <c r="LN18" s="9"/>
      <c r="LO18" s="12"/>
      <c r="LP18" s="9"/>
      <c r="LQ18" s="9"/>
      <c r="LR18" s="9"/>
      <c r="LS18" s="9"/>
      <c r="LT18" s="12"/>
      <c r="LU18" s="9"/>
      <c r="LV18" s="9"/>
      <c r="LW18" s="9"/>
      <c r="LX18" s="9"/>
      <c r="LY18" s="12"/>
      <c r="LZ18" s="9"/>
      <c r="MA18" s="9"/>
      <c r="MB18" s="9"/>
      <c r="MC18" s="9"/>
      <c r="MD18" s="12"/>
      <c r="ME18" s="9"/>
      <c r="MF18" s="9"/>
      <c r="MG18" s="9"/>
      <c r="MH18" s="9" t="s">
        <v>35</v>
      </c>
      <c r="MI18" s="9" t="s">
        <v>34</v>
      </c>
      <c r="MJ18" s="10"/>
      <c r="MK18" s="9"/>
      <c r="ML18" s="12"/>
      <c r="MM18" s="9"/>
      <c r="MN18" s="9"/>
      <c r="MO18" s="9"/>
      <c r="MP18" s="9"/>
      <c r="MQ18" s="12"/>
      <c r="MR18" s="9"/>
      <c r="MS18" s="9"/>
      <c r="MT18" s="9"/>
      <c r="MU18" s="9"/>
      <c r="MV18" s="12"/>
      <c r="MW18" s="9"/>
      <c r="MX18" s="9"/>
      <c r="MY18" s="9"/>
      <c r="MZ18" s="9"/>
      <c r="NA18" s="12"/>
      <c r="NB18" s="9"/>
      <c r="NC18" s="9"/>
      <c r="ND18" s="9"/>
      <c r="NE18" s="9" t="s">
        <v>35</v>
      </c>
      <c r="NF18" s="9" t="s">
        <v>34</v>
      </c>
      <c r="NG18" s="10"/>
      <c r="NH18" s="9"/>
      <c r="NI18" s="12"/>
      <c r="NJ18" s="9"/>
      <c r="NK18" s="9"/>
      <c r="NL18" s="9"/>
      <c r="NM18" s="9"/>
      <c r="NN18" s="12"/>
      <c r="NO18" s="9"/>
      <c r="NP18" s="9"/>
      <c r="NQ18" s="9"/>
      <c r="NR18" s="9"/>
      <c r="NS18" s="12"/>
      <c r="NT18" s="9"/>
      <c r="NU18" s="9"/>
      <c r="NV18" s="9"/>
      <c r="NW18" s="9"/>
      <c r="NX18" s="12"/>
      <c r="NY18" s="9"/>
      <c r="NZ18" s="9"/>
      <c r="OA18" s="9"/>
    </row>
    <row r="19" spans="1:391" ht="18.5" customHeight="1">
      <c r="A19" s="5">
        <v>1</v>
      </c>
      <c r="B19" s="5" t="s">
        <v>20</v>
      </c>
      <c r="C19" s="7"/>
      <c r="D19" s="5"/>
      <c r="E19" s="1"/>
      <c r="F19" s="5"/>
      <c r="G19" s="5"/>
      <c r="H19" s="5"/>
      <c r="I19" s="5"/>
      <c r="J19" s="1"/>
      <c r="K19" s="5"/>
      <c r="L19" s="5"/>
      <c r="M19" s="5"/>
      <c r="N19" s="5"/>
      <c r="O19" s="1"/>
      <c r="P19" s="5"/>
      <c r="Q19" s="5"/>
      <c r="R19" s="5"/>
      <c r="S19" s="5"/>
      <c r="T19" s="1"/>
      <c r="U19" s="5"/>
      <c r="V19" s="5"/>
      <c r="W19" s="5"/>
      <c r="X19" s="5">
        <v>1</v>
      </c>
      <c r="Y19" s="5" t="s">
        <v>20</v>
      </c>
      <c r="Z19" s="7">
        <v>2653</v>
      </c>
      <c r="AA19" s="5">
        <v>2653</v>
      </c>
      <c r="AB19" s="1"/>
      <c r="AC19" s="5"/>
      <c r="AD19" s="5"/>
      <c r="AE19" s="5"/>
      <c r="AF19" s="5">
        <v>672153.8</v>
      </c>
      <c r="AG19" s="1"/>
      <c r="AH19" s="5"/>
      <c r="AI19" s="5"/>
      <c r="AJ19" s="5"/>
      <c r="AK19" s="5"/>
      <c r="AL19" s="1"/>
      <c r="AM19" s="5"/>
      <c r="AN19" s="5"/>
      <c r="AO19" s="5"/>
      <c r="AP19" s="5"/>
      <c r="AQ19" s="1"/>
      <c r="AR19" s="5"/>
      <c r="AS19" s="5"/>
      <c r="AT19" s="5"/>
      <c r="AU19" s="5">
        <v>1</v>
      </c>
      <c r="AV19" s="5" t="s">
        <v>20</v>
      </c>
      <c r="AW19" s="7">
        <v>1024</v>
      </c>
      <c r="AX19" s="5"/>
      <c r="AY19" s="1"/>
      <c r="AZ19" s="5"/>
      <c r="BA19" s="5">
        <v>163</v>
      </c>
      <c r="BB19" s="5"/>
      <c r="BC19" s="5"/>
      <c r="BD19" s="1"/>
      <c r="BE19" s="5"/>
      <c r="BF19" s="5">
        <v>19180</v>
      </c>
      <c r="BG19" s="5"/>
      <c r="BH19" s="5"/>
      <c r="BI19" s="1"/>
      <c r="BJ19" s="5"/>
      <c r="BK19" s="5"/>
      <c r="BL19" s="5"/>
      <c r="BM19" s="5"/>
      <c r="BN19" s="1"/>
      <c r="BO19" s="5"/>
      <c r="BP19" s="5"/>
      <c r="BQ19" s="5"/>
      <c r="BR19" s="5">
        <v>1</v>
      </c>
      <c r="BS19" s="5" t="s">
        <v>20</v>
      </c>
      <c r="BT19" s="7">
        <v>338</v>
      </c>
      <c r="BU19" s="5"/>
      <c r="BV19" s="1"/>
      <c r="BW19" s="5"/>
      <c r="BX19" s="5"/>
      <c r="BY19" s="5">
        <v>338</v>
      </c>
      <c r="BZ19" s="5"/>
      <c r="CA19" s="1"/>
      <c r="CB19" s="5"/>
      <c r="CC19" s="5"/>
      <c r="CD19" s="5"/>
      <c r="CE19" s="5"/>
      <c r="CF19" s="1"/>
      <c r="CG19" s="5"/>
      <c r="CH19" s="5"/>
      <c r="CI19" s="5"/>
      <c r="CJ19" s="5"/>
      <c r="CK19" s="1"/>
      <c r="CL19" s="5"/>
      <c r="CM19" s="5"/>
      <c r="CN19" s="5"/>
      <c r="CO19" s="5">
        <v>1</v>
      </c>
      <c r="CP19" s="5" t="s">
        <v>20</v>
      </c>
      <c r="CQ19" s="7"/>
      <c r="CR19" s="5">
        <v>0</v>
      </c>
      <c r="CS19" s="1">
        <v>0</v>
      </c>
      <c r="CT19" s="5">
        <v>0</v>
      </c>
      <c r="CU19" s="5">
        <v>0</v>
      </c>
      <c r="CV19" s="5">
        <v>0</v>
      </c>
      <c r="CW19" s="5">
        <v>0</v>
      </c>
      <c r="CX19" s="1">
        <v>0</v>
      </c>
      <c r="CY19" s="5">
        <v>0</v>
      </c>
      <c r="CZ19" s="5">
        <v>0</v>
      </c>
      <c r="DA19" s="5">
        <v>0</v>
      </c>
      <c r="DB19" s="5"/>
      <c r="DC19" s="1"/>
      <c r="DD19" s="5"/>
      <c r="DE19" s="5"/>
      <c r="DF19" s="5"/>
      <c r="DG19" s="5"/>
      <c r="DH19" s="1"/>
      <c r="DI19" s="5"/>
      <c r="DJ19" s="5"/>
      <c r="DK19" s="5"/>
      <c r="DL19" s="5">
        <v>1</v>
      </c>
      <c r="DM19" s="5" t="s">
        <v>20</v>
      </c>
      <c r="DN19" s="7" t="s">
        <v>54</v>
      </c>
      <c r="DO19" s="5"/>
      <c r="DP19" s="1"/>
      <c r="DQ19" s="5"/>
      <c r="DR19" s="5"/>
      <c r="DS19" s="5"/>
      <c r="DT19" s="5"/>
      <c r="DU19" s="1"/>
      <c r="DV19" s="5"/>
      <c r="DW19" s="5"/>
      <c r="DX19" s="5"/>
      <c r="DY19" s="5"/>
      <c r="DZ19" s="1"/>
      <c r="EA19" s="5"/>
      <c r="EB19" s="5"/>
      <c r="EC19" s="5"/>
      <c r="ED19" s="5"/>
      <c r="EE19" s="1"/>
      <c r="EF19" s="5"/>
      <c r="EG19" s="5"/>
      <c r="EH19" s="5"/>
      <c r="EI19" s="5">
        <v>1</v>
      </c>
      <c r="EJ19" s="5" t="s">
        <v>20</v>
      </c>
      <c r="EK19" s="7">
        <v>247</v>
      </c>
      <c r="EL19" s="5"/>
      <c r="EM19" s="1"/>
      <c r="EN19" s="5"/>
      <c r="EO19" s="5"/>
      <c r="EP19" s="5">
        <v>247</v>
      </c>
      <c r="EQ19" s="5"/>
      <c r="ER19" s="1"/>
      <c r="ES19" s="5"/>
      <c r="ET19" s="5"/>
      <c r="EU19" s="5"/>
      <c r="EV19" s="5"/>
      <c r="EW19" s="1"/>
      <c r="EX19" s="5"/>
      <c r="EY19" s="5"/>
      <c r="EZ19" s="5"/>
      <c r="FA19" s="5"/>
      <c r="FB19" s="1"/>
      <c r="FC19" s="5"/>
      <c r="FD19" s="5"/>
      <c r="FE19" s="5"/>
      <c r="FF19" s="5">
        <v>1</v>
      </c>
      <c r="FG19" s="5" t="s">
        <v>20</v>
      </c>
      <c r="FH19" s="7"/>
      <c r="FI19" s="5"/>
      <c r="FJ19" s="1"/>
      <c r="FK19" s="5"/>
      <c r="FL19" s="5"/>
      <c r="FM19" s="5"/>
      <c r="FN19" s="5"/>
      <c r="FO19" s="1"/>
      <c r="FP19" s="5"/>
      <c r="FQ19" s="5"/>
      <c r="FR19" s="5"/>
      <c r="FS19" s="5"/>
      <c r="FT19" s="1"/>
      <c r="FU19" s="5"/>
      <c r="FV19" s="5"/>
      <c r="FW19" s="5"/>
      <c r="FX19" s="5"/>
      <c r="FY19" s="1"/>
      <c r="FZ19" s="5"/>
      <c r="GA19" s="5"/>
      <c r="GB19" s="5"/>
      <c r="GC19" s="5">
        <v>1</v>
      </c>
      <c r="GD19" s="5" t="s">
        <v>20</v>
      </c>
      <c r="GE19" s="7"/>
      <c r="GF19" s="5"/>
      <c r="GG19" s="1"/>
      <c r="GH19" s="5"/>
      <c r="GI19" s="5"/>
      <c r="GJ19" s="5">
        <v>0</v>
      </c>
      <c r="GK19" s="5"/>
      <c r="GL19" s="1"/>
      <c r="GM19" s="5"/>
      <c r="GN19" s="5"/>
      <c r="GO19" s="5"/>
      <c r="GP19" s="5"/>
      <c r="GQ19" s="1"/>
      <c r="GR19" s="5"/>
      <c r="GS19" s="5"/>
      <c r="GT19" s="5"/>
      <c r="GU19" s="5"/>
      <c r="GV19" s="1"/>
      <c r="GW19" s="5"/>
      <c r="GX19" s="5"/>
      <c r="GY19" s="5"/>
      <c r="GZ19" s="5">
        <v>1</v>
      </c>
      <c r="HA19" s="5" t="s">
        <v>20</v>
      </c>
      <c r="HB19" s="7">
        <v>2368</v>
      </c>
      <c r="HC19" s="5"/>
      <c r="HD19" s="1"/>
      <c r="HE19" s="5"/>
      <c r="HF19" s="5"/>
      <c r="HG19" s="5"/>
      <c r="HH19" s="5"/>
      <c r="HI19" s="1"/>
      <c r="HJ19" s="5"/>
      <c r="HK19" s="5"/>
      <c r="HL19" s="5"/>
      <c r="HM19" s="5"/>
      <c r="HN19" s="1"/>
      <c r="HO19" s="5"/>
      <c r="HP19" s="5"/>
      <c r="HQ19" s="5"/>
      <c r="HR19" s="5"/>
      <c r="HS19" s="1"/>
      <c r="HT19" s="5"/>
      <c r="HU19" s="5"/>
      <c r="HV19" s="5"/>
      <c r="HW19" s="5">
        <v>1</v>
      </c>
      <c r="HX19" s="5" t="s">
        <v>20</v>
      </c>
      <c r="HY19" s="7"/>
      <c r="HZ19" s="5"/>
      <c r="IA19" s="1"/>
      <c r="IB19" s="5"/>
      <c r="IC19" s="5"/>
      <c r="ID19" s="5"/>
      <c r="IE19" s="5"/>
      <c r="IF19" s="1"/>
      <c r="IG19" s="5"/>
      <c r="IH19" s="5"/>
      <c r="II19" s="5"/>
      <c r="IJ19" s="5"/>
      <c r="IK19" s="1"/>
      <c r="IL19" s="5"/>
      <c r="IM19" s="5"/>
      <c r="IN19" s="5"/>
      <c r="IO19" s="5"/>
      <c r="IP19" s="1"/>
      <c r="IQ19" s="5"/>
      <c r="IR19" s="5"/>
      <c r="IS19" s="5"/>
      <c r="IT19" s="5">
        <v>1</v>
      </c>
      <c r="IU19" s="5" t="s">
        <v>20</v>
      </c>
      <c r="IV19" s="7"/>
      <c r="IW19" s="5"/>
      <c r="IX19" s="1"/>
      <c r="IY19" s="5"/>
      <c r="IZ19" s="5"/>
      <c r="JA19" s="5"/>
      <c r="JB19" s="5"/>
      <c r="JC19" s="1"/>
      <c r="JD19" s="5"/>
      <c r="JE19" s="5"/>
      <c r="JF19" s="5"/>
      <c r="JG19" s="5"/>
      <c r="JH19" s="1"/>
      <c r="JI19" s="5"/>
      <c r="JJ19" s="5"/>
      <c r="JK19" s="5"/>
      <c r="JL19" s="5"/>
      <c r="JM19" s="1"/>
      <c r="JN19" s="5"/>
      <c r="JO19" s="5"/>
      <c r="JP19" s="5"/>
      <c r="JQ19" s="5">
        <v>1</v>
      </c>
      <c r="JR19" s="5" t="s">
        <v>20</v>
      </c>
      <c r="JS19" s="7"/>
      <c r="JT19" s="5"/>
      <c r="JU19" s="1"/>
      <c r="JV19" s="5"/>
      <c r="JW19" s="5"/>
      <c r="JX19" s="5"/>
      <c r="JY19" s="5"/>
      <c r="JZ19" s="1"/>
      <c r="KA19" s="5"/>
      <c r="KB19" s="5"/>
      <c r="KC19" s="5"/>
      <c r="KD19" s="5"/>
      <c r="KE19" s="1"/>
      <c r="KF19" s="5"/>
      <c r="KG19" s="5"/>
      <c r="KH19" s="5"/>
      <c r="KI19" s="5"/>
      <c r="KJ19" s="1"/>
      <c r="KK19" s="5"/>
      <c r="KL19" s="5"/>
      <c r="KM19" s="5"/>
      <c r="KN19" s="5">
        <v>1</v>
      </c>
      <c r="KO19" s="5" t="s">
        <v>20</v>
      </c>
      <c r="KP19" s="7"/>
      <c r="KQ19" s="5"/>
      <c r="KR19" s="1"/>
      <c r="KS19" s="5"/>
      <c r="KT19" s="5"/>
      <c r="KU19" s="5"/>
      <c r="KV19" s="5"/>
      <c r="KW19" s="1"/>
      <c r="KX19" s="5"/>
      <c r="KY19" s="5"/>
      <c r="KZ19" s="5"/>
      <c r="LA19" s="5"/>
      <c r="LB19" s="1"/>
      <c r="LC19" s="5"/>
      <c r="LD19" s="5"/>
      <c r="LE19" s="5"/>
      <c r="LF19" s="5"/>
      <c r="LG19" s="1"/>
      <c r="LH19" s="5"/>
      <c r="LI19" s="5"/>
      <c r="LJ19" s="5"/>
      <c r="LK19" s="5">
        <v>1</v>
      </c>
      <c r="LL19" s="5" t="s">
        <v>20</v>
      </c>
      <c r="LM19" s="7"/>
      <c r="LN19" s="5"/>
      <c r="LO19" s="1"/>
      <c r="LP19" s="5"/>
      <c r="LQ19" s="5"/>
      <c r="LR19" s="5"/>
      <c r="LS19" s="5"/>
      <c r="LT19" s="1"/>
      <c r="LU19" s="5"/>
      <c r="LV19" s="5"/>
      <c r="LW19" s="5"/>
      <c r="LX19" s="5"/>
      <c r="LY19" s="1"/>
      <c r="LZ19" s="5"/>
      <c r="MA19" s="5"/>
      <c r="MB19" s="5"/>
      <c r="MC19" s="5"/>
      <c r="MD19" s="1"/>
      <c r="ME19" s="5"/>
      <c r="MF19" s="5"/>
      <c r="MG19" s="5"/>
      <c r="MH19" s="5">
        <v>1</v>
      </c>
      <c r="MI19" s="5" t="s">
        <v>20</v>
      </c>
      <c r="MJ19" s="7"/>
      <c r="MK19" s="5"/>
      <c r="ML19" s="1"/>
      <c r="MM19" s="5"/>
      <c r="MN19" s="5"/>
      <c r="MO19" s="5"/>
      <c r="MP19" s="5"/>
      <c r="MQ19" s="1"/>
      <c r="MR19" s="5"/>
      <c r="MS19" s="5"/>
      <c r="MT19" s="5"/>
      <c r="MU19" s="5"/>
      <c r="MV19" s="1"/>
      <c r="MW19" s="5"/>
      <c r="MX19" s="5"/>
      <c r="MY19" s="5"/>
      <c r="MZ19" s="5"/>
      <c r="NA19" s="1"/>
      <c r="NB19" s="5"/>
      <c r="NC19" s="5"/>
      <c r="ND19" s="5"/>
      <c r="NE19" s="5">
        <v>1</v>
      </c>
      <c r="NF19" s="5" t="s">
        <v>20</v>
      </c>
      <c r="NG19" s="7">
        <v>288</v>
      </c>
      <c r="NH19" s="5"/>
      <c r="NI19" s="1"/>
      <c r="NJ19" s="5"/>
      <c r="NK19" s="5"/>
      <c r="NL19" s="5">
        <v>288</v>
      </c>
      <c r="NM19" s="5"/>
      <c r="NN19" s="1"/>
      <c r="NO19" s="5"/>
      <c r="NP19" s="5"/>
      <c r="NQ19" s="5"/>
      <c r="NR19" s="5"/>
      <c r="NS19" s="1"/>
      <c r="NT19" s="5"/>
      <c r="NU19" s="5"/>
      <c r="NV19" s="5"/>
      <c r="NW19" s="5"/>
      <c r="NX19" s="1"/>
      <c r="NY19" s="5"/>
      <c r="NZ19" s="5"/>
      <c r="OA19" s="5"/>
    </row>
    <row r="20" spans="1:391" ht="18.5" customHeight="1">
      <c r="A20" s="5">
        <v>2</v>
      </c>
      <c r="B20" s="5" t="s">
        <v>27</v>
      </c>
      <c r="C20" s="7"/>
      <c r="D20" s="5"/>
      <c r="E20" s="1"/>
      <c r="F20" s="5"/>
      <c r="G20" s="5"/>
      <c r="H20" s="5"/>
      <c r="I20" s="5"/>
      <c r="J20" s="1"/>
      <c r="K20" s="5"/>
      <c r="L20" s="5"/>
      <c r="M20" s="5"/>
      <c r="N20" s="5"/>
      <c r="O20" s="1"/>
      <c r="P20" s="5"/>
      <c r="Q20" s="5"/>
      <c r="R20" s="5"/>
      <c r="S20" s="5"/>
      <c r="T20" s="1"/>
      <c r="U20" s="5"/>
      <c r="V20" s="5"/>
      <c r="W20" s="5"/>
      <c r="X20" s="5">
        <v>2</v>
      </c>
      <c r="Y20" s="5" t="s">
        <v>27</v>
      </c>
      <c r="Z20" s="7">
        <v>2653</v>
      </c>
      <c r="AA20" s="5">
        <v>2653</v>
      </c>
      <c r="AB20" s="1"/>
      <c r="AC20" s="5"/>
      <c r="AD20" s="5"/>
      <c r="AE20" s="5"/>
      <c r="AF20" s="5">
        <v>672153.8</v>
      </c>
      <c r="AG20" s="1"/>
      <c r="AH20" s="5"/>
      <c r="AI20" s="5"/>
      <c r="AJ20" s="5"/>
      <c r="AK20" s="5"/>
      <c r="AL20" s="1"/>
      <c r="AM20" s="5"/>
      <c r="AN20" s="5"/>
      <c r="AO20" s="5"/>
      <c r="AP20" s="5"/>
      <c r="AQ20" s="1"/>
      <c r="AR20" s="5"/>
      <c r="AS20" s="5"/>
      <c r="AT20" s="5"/>
      <c r="AU20" s="5">
        <v>2</v>
      </c>
      <c r="AV20" s="5" t="s">
        <v>27</v>
      </c>
      <c r="AW20" s="7">
        <v>1024</v>
      </c>
      <c r="AX20" s="5"/>
      <c r="AY20" s="1"/>
      <c r="AZ20" s="5"/>
      <c r="BA20" s="5">
        <v>163</v>
      </c>
      <c r="BB20" s="5"/>
      <c r="BC20" s="5"/>
      <c r="BD20" s="1"/>
      <c r="BE20" s="5"/>
      <c r="BF20" s="5">
        <v>19180</v>
      </c>
      <c r="BG20" s="5"/>
      <c r="BH20" s="5"/>
      <c r="BI20" s="1"/>
      <c r="BJ20" s="5"/>
      <c r="BK20" s="5"/>
      <c r="BL20" s="5"/>
      <c r="BM20" s="5"/>
      <c r="BN20" s="1"/>
      <c r="BO20" s="5"/>
      <c r="BP20" s="5"/>
      <c r="BQ20" s="5"/>
      <c r="BR20" s="5">
        <v>2</v>
      </c>
      <c r="BS20" s="5" t="s">
        <v>27</v>
      </c>
      <c r="BT20" s="7">
        <v>223</v>
      </c>
      <c r="BU20" s="5"/>
      <c r="BV20" s="1"/>
      <c r="BW20" s="5"/>
      <c r="BX20" s="5"/>
      <c r="BY20" s="5">
        <v>223</v>
      </c>
      <c r="BZ20" s="5"/>
      <c r="CA20" s="1"/>
      <c r="CB20" s="5"/>
      <c r="CC20" s="5"/>
      <c r="CD20" s="5"/>
      <c r="CE20" s="5"/>
      <c r="CF20" s="1"/>
      <c r="CG20" s="5"/>
      <c r="CH20" s="5"/>
      <c r="CI20" s="5"/>
      <c r="CJ20" s="5"/>
      <c r="CK20" s="1"/>
      <c r="CL20" s="5"/>
      <c r="CM20" s="5"/>
      <c r="CN20" s="5"/>
      <c r="CO20" s="5">
        <v>2</v>
      </c>
      <c r="CP20" s="5" t="s">
        <v>27</v>
      </c>
      <c r="CQ20" s="7"/>
      <c r="CR20" s="5">
        <v>0</v>
      </c>
      <c r="CS20" s="1">
        <v>0</v>
      </c>
      <c r="CT20" s="5">
        <v>0</v>
      </c>
      <c r="CU20" s="5">
        <v>0</v>
      </c>
      <c r="CV20" s="5">
        <v>0</v>
      </c>
      <c r="CW20" s="5">
        <v>0</v>
      </c>
      <c r="CX20" s="1">
        <v>0</v>
      </c>
      <c r="CY20" s="5">
        <v>0</v>
      </c>
      <c r="CZ20" s="5">
        <v>0</v>
      </c>
      <c r="DA20" s="5">
        <v>0</v>
      </c>
      <c r="DB20" s="5"/>
      <c r="DC20" s="1"/>
      <c r="DD20" s="5"/>
      <c r="DE20" s="5"/>
      <c r="DF20" s="5"/>
      <c r="DG20" s="5"/>
      <c r="DH20" s="1"/>
      <c r="DI20" s="5"/>
      <c r="DJ20" s="5"/>
      <c r="DK20" s="5"/>
      <c r="DL20" s="5">
        <v>2</v>
      </c>
      <c r="DM20" s="5" t="s">
        <v>27</v>
      </c>
      <c r="DN20" s="7" t="s">
        <v>54</v>
      </c>
      <c r="DO20" s="5"/>
      <c r="DP20" s="1"/>
      <c r="DQ20" s="5"/>
      <c r="DR20" s="5"/>
      <c r="DS20" s="5"/>
      <c r="DT20" s="5"/>
      <c r="DU20" s="1"/>
      <c r="DV20" s="5"/>
      <c r="DW20" s="5"/>
      <c r="DX20" s="5"/>
      <c r="DY20" s="5"/>
      <c r="DZ20" s="1"/>
      <c r="EA20" s="5"/>
      <c r="EB20" s="5"/>
      <c r="EC20" s="5"/>
      <c r="ED20" s="5"/>
      <c r="EE20" s="1"/>
      <c r="EF20" s="5"/>
      <c r="EG20" s="5"/>
      <c r="EH20" s="5"/>
      <c r="EI20" s="5">
        <v>2</v>
      </c>
      <c r="EJ20" s="5" t="s">
        <v>27</v>
      </c>
      <c r="EK20" s="7"/>
      <c r="EL20" s="5"/>
      <c r="EM20" s="1"/>
      <c r="EN20" s="5"/>
      <c r="EO20" s="5"/>
      <c r="EP20" s="5"/>
      <c r="EQ20" s="5"/>
      <c r="ER20" s="1"/>
      <c r="ES20" s="5"/>
      <c r="ET20" s="5"/>
      <c r="EU20" s="5"/>
      <c r="EV20" s="5"/>
      <c r="EW20" s="1"/>
      <c r="EX20" s="5"/>
      <c r="EY20" s="5"/>
      <c r="EZ20" s="5"/>
      <c r="FA20" s="5"/>
      <c r="FB20" s="1"/>
      <c r="FC20" s="5"/>
      <c r="FD20" s="5"/>
      <c r="FE20" s="5"/>
      <c r="FF20" s="5">
        <v>2</v>
      </c>
      <c r="FG20" s="5" t="s">
        <v>27</v>
      </c>
      <c r="FH20" s="7"/>
      <c r="FI20" s="5"/>
      <c r="FJ20" s="1"/>
      <c r="FK20" s="5"/>
      <c r="FL20" s="5"/>
      <c r="FM20" s="5"/>
      <c r="FN20" s="5"/>
      <c r="FO20" s="1"/>
      <c r="FP20" s="5"/>
      <c r="FQ20" s="5"/>
      <c r="FR20" s="5"/>
      <c r="FS20" s="5"/>
      <c r="FT20" s="1"/>
      <c r="FU20" s="5"/>
      <c r="FV20" s="5"/>
      <c r="FW20" s="5"/>
      <c r="FX20" s="5"/>
      <c r="FY20" s="1"/>
      <c r="FZ20" s="5"/>
      <c r="GA20" s="5"/>
      <c r="GB20" s="5"/>
      <c r="GC20" s="5">
        <v>2</v>
      </c>
      <c r="GD20" s="5" t="s">
        <v>27</v>
      </c>
      <c r="GE20" s="7"/>
      <c r="GF20" s="5"/>
      <c r="GG20" s="1"/>
      <c r="GH20" s="5"/>
      <c r="GI20" s="5"/>
      <c r="GJ20" s="5">
        <v>0</v>
      </c>
      <c r="GK20" s="5"/>
      <c r="GL20" s="1"/>
      <c r="GM20" s="5"/>
      <c r="GN20" s="5"/>
      <c r="GO20" s="5"/>
      <c r="GP20" s="5"/>
      <c r="GQ20" s="1"/>
      <c r="GR20" s="5"/>
      <c r="GS20" s="5"/>
      <c r="GT20" s="5"/>
      <c r="GU20" s="5"/>
      <c r="GV20" s="1"/>
      <c r="GW20" s="5"/>
      <c r="GX20" s="5"/>
      <c r="GY20" s="5"/>
      <c r="GZ20" s="5">
        <v>2</v>
      </c>
      <c r="HA20" s="5" t="s">
        <v>27</v>
      </c>
      <c r="HB20" s="7"/>
      <c r="HC20" s="5"/>
      <c r="HD20" s="1">
        <v>54</v>
      </c>
      <c r="HE20" s="5">
        <v>12</v>
      </c>
      <c r="HF20" s="5"/>
      <c r="HG20" s="5"/>
      <c r="HH20" s="5"/>
      <c r="HI20" s="1"/>
      <c r="HJ20" s="5"/>
      <c r="HK20" s="5"/>
      <c r="HL20" s="5"/>
      <c r="HM20" s="5"/>
      <c r="HN20" s="1"/>
      <c r="HO20" s="5"/>
      <c r="HP20" s="5"/>
      <c r="HQ20" s="5"/>
      <c r="HR20" s="5"/>
      <c r="HS20" s="1"/>
      <c r="HT20" s="5"/>
      <c r="HU20" s="5"/>
      <c r="HV20" s="5"/>
      <c r="HW20" s="5">
        <v>2</v>
      </c>
      <c r="HX20" s="5" t="s">
        <v>27</v>
      </c>
      <c r="HY20" s="7"/>
      <c r="HZ20" s="5"/>
      <c r="IA20" s="1"/>
      <c r="IB20" s="5"/>
      <c r="IC20" s="5"/>
      <c r="ID20" s="5"/>
      <c r="IE20" s="5"/>
      <c r="IF20" s="1"/>
      <c r="IG20" s="5"/>
      <c r="IH20" s="5"/>
      <c r="II20" s="5"/>
      <c r="IJ20" s="5"/>
      <c r="IK20" s="1"/>
      <c r="IL20" s="5"/>
      <c r="IM20" s="5"/>
      <c r="IN20" s="5"/>
      <c r="IO20" s="5"/>
      <c r="IP20" s="1"/>
      <c r="IQ20" s="5"/>
      <c r="IR20" s="5"/>
      <c r="IS20" s="5"/>
      <c r="IT20" s="5">
        <v>2</v>
      </c>
      <c r="IU20" s="5" t="s">
        <v>27</v>
      </c>
      <c r="IV20" s="7"/>
      <c r="IW20" s="5"/>
      <c r="IX20" s="1"/>
      <c r="IY20" s="5"/>
      <c r="IZ20" s="5"/>
      <c r="JA20" s="5"/>
      <c r="JB20" s="5"/>
      <c r="JC20" s="1"/>
      <c r="JD20" s="5"/>
      <c r="JE20" s="5"/>
      <c r="JF20" s="5"/>
      <c r="JG20" s="5"/>
      <c r="JH20" s="1"/>
      <c r="JI20" s="5"/>
      <c r="JJ20" s="5"/>
      <c r="JK20" s="5"/>
      <c r="JL20" s="5"/>
      <c r="JM20" s="1"/>
      <c r="JN20" s="5"/>
      <c r="JO20" s="5"/>
      <c r="JP20" s="5"/>
      <c r="JQ20" s="5">
        <v>2</v>
      </c>
      <c r="JR20" s="5" t="s">
        <v>27</v>
      </c>
      <c r="JS20" s="7"/>
      <c r="JT20" s="5"/>
      <c r="JU20" s="1"/>
      <c r="JV20" s="5"/>
      <c r="JW20" s="5"/>
      <c r="JX20" s="5"/>
      <c r="JY20" s="5"/>
      <c r="JZ20" s="1"/>
      <c r="KA20" s="5"/>
      <c r="KB20" s="5"/>
      <c r="KC20" s="5"/>
      <c r="KD20" s="5"/>
      <c r="KE20" s="1"/>
      <c r="KF20" s="5"/>
      <c r="KG20" s="5"/>
      <c r="KH20" s="5"/>
      <c r="KI20" s="5"/>
      <c r="KJ20" s="1"/>
      <c r="KK20" s="5"/>
      <c r="KL20" s="5"/>
      <c r="KM20" s="5"/>
      <c r="KN20" s="5">
        <v>2</v>
      </c>
      <c r="KO20" s="5" t="s">
        <v>27</v>
      </c>
      <c r="KP20" s="7"/>
      <c r="KQ20" s="5"/>
      <c r="KR20" s="1"/>
      <c r="KS20" s="5"/>
      <c r="KT20" s="5"/>
      <c r="KU20" s="5"/>
      <c r="KV20" s="5"/>
      <c r="KW20" s="1"/>
      <c r="KX20" s="5"/>
      <c r="KY20" s="5"/>
      <c r="KZ20" s="5"/>
      <c r="LA20" s="5"/>
      <c r="LB20" s="1"/>
      <c r="LC20" s="5"/>
      <c r="LD20" s="5"/>
      <c r="LE20" s="5"/>
      <c r="LF20" s="5"/>
      <c r="LG20" s="1"/>
      <c r="LH20" s="5"/>
      <c r="LI20" s="5"/>
      <c r="LJ20" s="5"/>
      <c r="LK20" s="5">
        <v>2</v>
      </c>
      <c r="LL20" s="5" t="s">
        <v>27</v>
      </c>
      <c r="LM20" s="7"/>
      <c r="LN20" s="5"/>
      <c r="LO20" s="1"/>
      <c r="LP20" s="5"/>
      <c r="LQ20" s="5"/>
      <c r="LR20" s="5"/>
      <c r="LS20" s="5"/>
      <c r="LT20" s="1"/>
      <c r="LU20" s="5"/>
      <c r="LV20" s="5"/>
      <c r="LW20" s="5"/>
      <c r="LX20" s="5"/>
      <c r="LY20" s="1"/>
      <c r="LZ20" s="5"/>
      <c r="MA20" s="5"/>
      <c r="MB20" s="5"/>
      <c r="MC20" s="5"/>
      <c r="MD20" s="1"/>
      <c r="ME20" s="5"/>
      <c r="MF20" s="5"/>
      <c r="MG20" s="5"/>
      <c r="MH20" s="5">
        <v>2</v>
      </c>
      <c r="MI20" s="5" t="s">
        <v>27</v>
      </c>
      <c r="MJ20" s="7"/>
      <c r="MK20" s="5"/>
      <c r="ML20" s="1"/>
      <c r="MM20" s="5"/>
      <c r="MN20" s="5"/>
      <c r="MO20" s="5"/>
      <c r="MP20" s="5"/>
      <c r="MQ20" s="1"/>
      <c r="MR20" s="5"/>
      <c r="MS20" s="5"/>
      <c r="MT20" s="5"/>
      <c r="MU20" s="5"/>
      <c r="MV20" s="1"/>
      <c r="MW20" s="5"/>
      <c r="MX20" s="5"/>
      <c r="MY20" s="5"/>
      <c r="MZ20" s="5"/>
      <c r="NA20" s="1"/>
      <c r="NB20" s="5"/>
      <c r="NC20" s="5"/>
      <c r="ND20" s="5"/>
      <c r="NE20" s="5">
        <v>2</v>
      </c>
      <c r="NF20" s="5" t="s">
        <v>27</v>
      </c>
      <c r="NG20" s="7"/>
      <c r="NH20" s="5"/>
      <c r="NI20" s="1"/>
      <c r="NJ20" s="5"/>
      <c r="NK20" s="5"/>
      <c r="NL20" s="5"/>
      <c r="NM20" s="5"/>
      <c r="NN20" s="1"/>
      <c r="NO20" s="5"/>
      <c r="NP20" s="5"/>
      <c r="NQ20" s="5"/>
      <c r="NR20" s="5"/>
      <c r="NS20" s="1"/>
      <c r="NT20" s="5"/>
      <c r="NU20" s="5"/>
      <c r="NV20" s="5"/>
      <c r="NW20" s="5"/>
      <c r="NX20" s="1"/>
      <c r="NY20" s="5"/>
      <c r="NZ20" s="5"/>
      <c r="OA20" s="5"/>
    </row>
    <row r="21" spans="1:391" ht="18.5" customHeight="1">
      <c r="A21" s="5">
        <v>3</v>
      </c>
      <c r="B21" s="5" t="s">
        <v>28</v>
      </c>
      <c r="C21" s="7"/>
      <c r="D21" s="5"/>
      <c r="E21" s="1"/>
      <c r="F21" s="5"/>
      <c r="G21" s="5"/>
      <c r="H21" s="5"/>
      <c r="I21" s="5"/>
      <c r="J21" s="1"/>
      <c r="K21" s="5"/>
      <c r="L21" s="5"/>
      <c r="M21" s="5"/>
      <c r="N21" s="5"/>
      <c r="O21" s="1"/>
      <c r="P21" s="5"/>
      <c r="Q21" s="5"/>
      <c r="R21" s="5"/>
      <c r="S21" s="5"/>
      <c r="T21" s="1"/>
      <c r="U21" s="5"/>
      <c r="V21" s="5"/>
      <c r="W21" s="5"/>
      <c r="X21" s="5">
        <v>3</v>
      </c>
      <c r="Y21" s="5" t="s">
        <v>28</v>
      </c>
      <c r="Z21" s="7">
        <v>2653</v>
      </c>
      <c r="AA21" s="5">
        <v>2653</v>
      </c>
      <c r="AB21" s="1"/>
      <c r="AC21" s="5"/>
      <c r="AD21" s="5"/>
      <c r="AE21" s="5"/>
      <c r="AF21" s="5">
        <v>672153.8</v>
      </c>
      <c r="AG21" s="1"/>
      <c r="AH21" s="5"/>
      <c r="AI21" s="5"/>
      <c r="AJ21" s="5"/>
      <c r="AK21" s="5"/>
      <c r="AL21" s="1"/>
      <c r="AM21" s="5"/>
      <c r="AN21" s="5"/>
      <c r="AO21" s="5"/>
      <c r="AP21" s="5"/>
      <c r="AQ21" s="1"/>
      <c r="AR21" s="5"/>
      <c r="AS21" s="5"/>
      <c r="AT21" s="5"/>
      <c r="AU21" s="5">
        <v>3</v>
      </c>
      <c r="AV21" s="5" t="s">
        <v>28</v>
      </c>
      <c r="AW21" s="7"/>
      <c r="AX21" s="5"/>
      <c r="AY21" s="1"/>
      <c r="AZ21" s="5"/>
      <c r="BA21" s="5"/>
      <c r="BB21" s="5"/>
      <c r="BC21" s="5"/>
      <c r="BD21" s="1"/>
      <c r="BE21" s="5"/>
      <c r="BF21" s="5"/>
      <c r="BG21" s="5"/>
      <c r="BH21" s="5"/>
      <c r="BI21" s="1"/>
      <c r="BJ21" s="5"/>
      <c r="BK21" s="5"/>
      <c r="BL21" s="5"/>
      <c r="BM21" s="5"/>
      <c r="BN21" s="1"/>
      <c r="BO21" s="5"/>
      <c r="BP21" s="5"/>
      <c r="BQ21" s="5"/>
      <c r="BR21" s="5">
        <v>3</v>
      </c>
      <c r="BS21" s="5" t="s">
        <v>28</v>
      </c>
      <c r="BT21" s="7">
        <v>0</v>
      </c>
      <c r="BU21" s="5"/>
      <c r="BV21" s="1"/>
      <c r="BW21" s="5"/>
      <c r="BX21" s="5"/>
      <c r="BY21" s="5"/>
      <c r="BZ21" s="5"/>
      <c r="CA21" s="1"/>
      <c r="CB21" s="5"/>
      <c r="CC21" s="5"/>
      <c r="CD21" s="5"/>
      <c r="CE21" s="5"/>
      <c r="CF21" s="1"/>
      <c r="CG21" s="5"/>
      <c r="CH21" s="5"/>
      <c r="CI21" s="5"/>
      <c r="CJ21" s="5"/>
      <c r="CK21" s="1"/>
      <c r="CL21" s="5"/>
      <c r="CM21" s="5"/>
      <c r="CN21" s="5"/>
      <c r="CO21" s="5">
        <v>3</v>
      </c>
      <c r="CP21" s="5" t="s">
        <v>28</v>
      </c>
      <c r="CQ21" s="7"/>
      <c r="CR21" s="5">
        <v>0</v>
      </c>
      <c r="CS21" s="1">
        <v>0</v>
      </c>
      <c r="CT21" s="5">
        <v>0</v>
      </c>
      <c r="CU21" s="5">
        <v>0</v>
      </c>
      <c r="CV21" s="5">
        <v>0</v>
      </c>
      <c r="CW21" s="5">
        <v>0</v>
      </c>
      <c r="CX21" s="1">
        <v>0</v>
      </c>
      <c r="CY21" s="5">
        <v>0</v>
      </c>
      <c r="CZ21" s="5">
        <v>0</v>
      </c>
      <c r="DA21" s="5">
        <v>0</v>
      </c>
      <c r="DB21" s="5"/>
      <c r="DC21" s="1"/>
      <c r="DD21" s="5"/>
      <c r="DE21" s="5"/>
      <c r="DF21" s="5"/>
      <c r="DG21" s="5"/>
      <c r="DH21" s="1"/>
      <c r="DI21" s="5"/>
      <c r="DJ21" s="5"/>
      <c r="DK21" s="5"/>
      <c r="DL21" s="5">
        <v>3</v>
      </c>
      <c r="DM21" s="5" t="s">
        <v>28</v>
      </c>
      <c r="DN21" s="7" t="s">
        <v>54</v>
      </c>
      <c r="DO21" s="5"/>
      <c r="DP21" s="1"/>
      <c r="DQ21" s="5"/>
      <c r="DR21" s="5"/>
      <c r="DS21" s="5"/>
      <c r="DT21" s="5"/>
      <c r="DU21" s="1"/>
      <c r="DV21" s="5"/>
      <c r="DW21" s="5"/>
      <c r="DX21" s="5"/>
      <c r="DY21" s="5"/>
      <c r="DZ21" s="1"/>
      <c r="EA21" s="5"/>
      <c r="EB21" s="5"/>
      <c r="EC21" s="5"/>
      <c r="ED21" s="5"/>
      <c r="EE21" s="1"/>
      <c r="EF21" s="5"/>
      <c r="EG21" s="5"/>
      <c r="EH21" s="5"/>
      <c r="EI21" s="5">
        <v>3</v>
      </c>
      <c r="EJ21" s="5" t="s">
        <v>28</v>
      </c>
      <c r="EK21" s="7"/>
      <c r="EL21" s="5"/>
      <c r="EM21" s="1"/>
      <c r="EN21" s="5"/>
      <c r="EO21" s="5"/>
      <c r="EP21" s="5"/>
      <c r="EQ21" s="5"/>
      <c r="ER21" s="1"/>
      <c r="ES21" s="5"/>
      <c r="ET21" s="5"/>
      <c r="EU21" s="5"/>
      <c r="EV21" s="5"/>
      <c r="EW21" s="1"/>
      <c r="EX21" s="5"/>
      <c r="EY21" s="5"/>
      <c r="EZ21" s="5"/>
      <c r="FA21" s="5"/>
      <c r="FB21" s="1"/>
      <c r="FC21" s="5"/>
      <c r="FD21" s="5"/>
      <c r="FE21" s="5"/>
      <c r="FF21" s="5">
        <v>3</v>
      </c>
      <c r="FG21" s="5" t="s">
        <v>28</v>
      </c>
      <c r="FH21" s="7"/>
      <c r="FI21" s="5"/>
      <c r="FJ21" s="1"/>
      <c r="FK21" s="5"/>
      <c r="FL21" s="5"/>
      <c r="FM21" s="5"/>
      <c r="FN21" s="5"/>
      <c r="FO21" s="1"/>
      <c r="FP21" s="5"/>
      <c r="FQ21" s="5"/>
      <c r="FR21" s="5"/>
      <c r="FS21" s="5"/>
      <c r="FT21" s="1"/>
      <c r="FU21" s="5"/>
      <c r="FV21" s="5"/>
      <c r="FW21" s="5"/>
      <c r="FX21" s="5"/>
      <c r="FY21" s="1"/>
      <c r="FZ21" s="5"/>
      <c r="GA21" s="5"/>
      <c r="GB21" s="5"/>
      <c r="GC21" s="5">
        <v>3</v>
      </c>
      <c r="GD21" s="5" t="s">
        <v>28</v>
      </c>
      <c r="GE21" s="7"/>
      <c r="GF21" s="5"/>
      <c r="GG21" s="1"/>
      <c r="GH21" s="5"/>
      <c r="GI21" s="5"/>
      <c r="GJ21" s="5">
        <v>0</v>
      </c>
      <c r="GK21" s="5"/>
      <c r="GL21" s="1"/>
      <c r="GM21" s="5"/>
      <c r="GN21" s="5"/>
      <c r="GO21" s="5"/>
      <c r="GP21" s="5"/>
      <c r="GQ21" s="1"/>
      <c r="GR21" s="5"/>
      <c r="GS21" s="5"/>
      <c r="GT21" s="5"/>
      <c r="GU21" s="5"/>
      <c r="GV21" s="1"/>
      <c r="GW21" s="5"/>
      <c r="GX21" s="5"/>
      <c r="GY21" s="5"/>
      <c r="GZ21" s="5">
        <v>3</v>
      </c>
      <c r="HA21" s="5" t="s">
        <v>28</v>
      </c>
      <c r="HB21" s="7"/>
      <c r="HC21" s="5"/>
      <c r="HD21" s="1"/>
      <c r="HE21" s="5"/>
      <c r="HF21" s="5"/>
      <c r="HG21" s="5"/>
      <c r="HH21" s="5"/>
      <c r="HI21" s="1"/>
      <c r="HJ21" s="5"/>
      <c r="HK21" s="5"/>
      <c r="HL21" s="5"/>
      <c r="HM21" s="5"/>
      <c r="HN21" s="1"/>
      <c r="HO21" s="5"/>
      <c r="HP21" s="5"/>
      <c r="HQ21" s="5"/>
      <c r="HR21" s="5"/>
      <c r="HS21" s="1"/>
      <c r="HT21" s="5"/>
      <c r="HU21" s="5"/>
      <c r="HV21" s="5"/>
      <c r="HW21" s="5">
        <v>3</v>
      </c>
      <c r="HX21" s="5" t="s">
        <v>28</v>
      </c>
      <c r="HY21" s="7"/>
      <c r="HZ21" s="5"/>
      <c r="IA21" s="1"/>
      <c r="IB21" s="5"/>
      <c r="IC21" s="5"/>
      <c r="ID21" s="5"/>
      <c r="IE21" s="5"/>
      <c r="IF21" s="1"/>
      <c r="IG21" s="5"/>
      <c r="IH21" s="5"/>
      <c r="II21" s="5"/>
      <c r="IJ21" s="5"/>
      <c r="IK21" s="1"/>
      <c r="IL21" s="5"/>
      <c r="IM21" s="5"/>
      <c r="IN21" s="5"/>
      <c r="IO21" s="5"/>
      <c r="IP21" s="1"/>
      <c r="IQ21" s="5"/>
      <c r="IR21" s="5"/>
      <c r="IS21" s="5"/>
      <c r="IT21" s="5">
        <v>3</v>
      </c>
      <c r="IU21" s="5" t="s">
        <v>28</v>
      </c>
      <c r="IV21" s="7"/>
      <c r="IW21" s="5"/>
      <c r="IX21" s="1"/>
      <c r="IY21" s="5"/>
      <c r="IZ21" s="5"/>
      <c r="JA21" s="5"/>
      <c r="JB21" s="5"/>
      <c r="JC21" s="1"/>
      <c r="JD21" s="5"/>
      <c r="JE21" s="5"/>
      <c r="JF21" s="5"/>
      <c r="JG21" s="5"/>
      <c r="JH21" s="1"/>
      <c r="JI21" s="5"/>
      <c r="JJ21" s="5"/>
      <c r="JK21" s="5"/>
      <c r="JL21" s="5"/>
      <c r="JM21" s="1"/>
      <c r="JN21" s="5"/>
      <c r="JO21" s="5"/>
      <c r="JP21" s="5"/>
      <c r="JQ21" s="5">
        <v>3</v>
      </c>
      <c r="JR21" s="5" t="s">
        <v>28</v>
      </c>
      <c r="JS21" s="7"/>
      <c r="JT21" s="5"/>
      <c r="JU21" s="1"/>
      <c r="JV21" s="5"/>
      <c r="JW21" s="5"/>
      <c r="JX21" s="5"/>
      <c r="JY21" s="5"/>
      <c r="JZ21" s="1"/>
      <c r="KA21" s="5"/>
      <c r="KB21" s="5"/>
      <c r="KC21" s="5"/>
      <c r="KD21" s="5"/>
      <c r="KE21" s="1"/>
      <c r="KF21" s="5"/>
      <c r="KG21" s="5"/>
      <c r="KH21" s="5"/>
      <c r="KI21" s="5"/>
      <c r="KJ21" s="1"/>
      <c r="KK21" s="5"/>
      <c r="KL21" s="5"/>
      <c r="KM21" s="5"/>
      <c r="KN21" s="5">
        <v>3</v>
      </c>
      <c r="KO21" s="5" t="s">
        <v>28</v>
      </c>
      <c r="KP21" s="7"/>
      <c r="KQ21" s="5"/>
      <c r="KR21" s="1"/>
      <c r="KS21" s="5"/>
      <c r="KT21" s="5"/>
      <c r="KU21" s="5"/>
      <c r="KV21" s="5"/>
      <c r="KW21" s="1"/>
      <c r="KX21" s="5"/>
      <c r="KY21" s="5"/>
      <c r="KZ21" s="5"/>
      <c r="LA21" s="5"/>
      <c r="LB21" s="1"/>
      <c r="LC21" s="5"/>
      <c r="LD21" s="5"/>
      <c r="LE21" s="5"/>
      <c r="LF21" s="5"/>
      <c r="LG21" s="1"/>
      <c r="LH21" s="5"/>
      <c r="LI21" s="5"/>
      <c r="LJ21" s="5"/>
      <c r="LK21" s="5">
        <v>3</v>
      </c>
      <c r="LL21" s="5" t="s">
        <v>28</v>
      </c>
      <c r="LM21" s="7"/>
      <c r="LN21" s="5"/>
      <c r="LO21" s="1"/>
      <c r="LP21" s="5"/>
      <c r="LQ21" s="5"/>
      <c r="LR21" s="5"/>
      <c r="LS21" s="5"/>
      <c r="LT21" s="1"/>
      <c r="LU21" s="5"/>
      <c r="LV21" s="5"/>
      <c r="LW21" s="5"/>
      <c r="LX21" s="5"/>
      <c r="LY21" s="1"/>
      <c r="LZ21" s="5"/>
      <c r="MA21" s="5"/>
      <c r="MB21" s="5"/>
      <c r="MC21" s="5"/>
      <c r="MD21" s="1"/>
      <c r="ME21" s="5"/>
      <c r="MF21" s="5"/>
      <c r="MG21" s="5"/>
      <c r="MH21" s="5">
        <v>3</v>
      </c>
      <c r="MI21" s="5" t="s">
        <v>28</v>
      </c>
      <c r="MJ21" s="7"/>
      <c r="MK21" s="5"/>
      <c r="ML21" s="1"/>
      <c r="MM21" s="5"/>
      <c r="MN21" s="5"/>
      <c r="MO21" s="5"/>
      <c r="MP21" s="5"/>
      <c r="MQ21" s="1"/>
      <c r="MR21" s="5"/>
      <c r="MS21" s="5"/>
      <c r="MT21" s="5"/>
      <c r="MU21" s="5"/>
      <c r="MV21" s="1"/>
      <c r="MW21" s="5"/>
      <c r="MX21" s="5"/>
      <c r="MY21" s="5"/>
      <c r="MZ21" s="5"/>
      <c r="NA21" s="1"/>
      <c r="NB21" s="5"/>
      <c r="NC21" s="5"/>
      <c r="ND21" s="5"/>
      <c r="NE21" s="5">
        <v>3</v>
      </c>
      <c r="NF21" s="5" t="s">
        <v>28</v>
      </c>
      <c r="NG21" s="7"/>
      <c r="NH21" s="5"/>
      <c r="NI21" s="1"/>
      <c r="NJ21" s="5"/>
      <c r="NK21" s="5"/>
      <c r="NL21" s="5"/>
      <c r="NM21" s="5"/>
      <c r="NN21" s="1"/>
      <c r="NO21" s="5"/>
      <c r="NP21" s="5"/>
      <c r="NQ21" s="5"/>
      <c r="NR21" s="5"/>
      <c r="NS21" s="1"/>
      <c r="NT21" s="5"/>
      <c r="NU21" s="5"/>
      <c r="NV21" s="5"/>
      <c r="NW21" s="5"/>
      <c r="NX21" s="1"/>
      <c r="NY21" s="5"/>
      <c r="NZ21" s="5"/>
      <c r="OA21" s="5"/>
    </row>
    <row r="22" spans="1:391" ht="18.5" customHeight="1">
      <c r="A22" s="5">
        <v>4</v>
      </c>
      <c r="B22" s="5" t="s">
        <v>29</v>
      </c>
      <c r="C22" s="7"/>
      <c r="D22" s="5"/>
      <c r="E22" s="1"/>
      <c r="F22" s="5"/>
      <c r="G22" s="5"/>
      <c r="H22" s="5"/>
      <c r="I22" s="5"/>
      <c r="J22" s="1"/>
      <c r="K22" s="5"/>
      <c r="L22" s="5"/>
      <c r="M22" s="5"/>
      <c r="N22" s="5"/>
      <c r="O22" s="1"/>
      <c r="P22" s="5"/>
      <c r="Q22" s="5"/>
      <c r="R22" s="5"/>
      <c r="S22" s="5"/>
      <c r="T22" s="1"/>
      <c r="U22" s="5"/>
      <c r="V22" s="5"/>
      <c r="W22" s="5"/>
      <c r="X22" s="5">
        <v>4</v>
      </c>
      <c r="Y22" s="5" t="s">
        <v>29</v>
      </c>
      <c r="Z22" s="7">
        <v>2653</v>
      </c>
      <c r="AA22" s="5">
        <v>2653</v>
      </c>
      <c r="AB22" s="1"/>
      <c r="AC22" s="5"/>
      <c r="AD22" s="5"/>
      <c r="AE22" s="5"/>
      <c r="AF22" s="5">
        <v>672153.8</v>
      </c>
      <c r="AG22" s="1"/>
      <c r="AH22" s="5"/>
      <c r="AI22" s="5"/>
      <c r="AJ22" s="5"/>
      <c r="AK22" s="5"/>
      <c r="AL22" s="1"/>
      <c r="AM22" s="5"/>
      <c r="AN22" s="5"/>
      <c r="AO22" s="5"/>
      <c r="AP22" s="5"/>
      <c r="AQ22" s="1"/>
      <c r="AR22" s="5"/>
      <c r="AS22" s="5"/>
      <c r="AT22" s="5"/>
      <c r="AU22" s="5">
        <v>4</v>
      </c>
      <c r="AV22" s="5" t="s">
        <v>29</v>
      </c>
      <c r="AW22" s="7">
        <v>163</v>
      </c>
      <c r="AX22" s="5"/>
      <c r="AY22" s="1"/>
      <c r="AZ22" s="5"/>
      <c r="BA22" s="5">
        <v>163</v>
      </c>
      <c r="BB22" s="5"/>
      <c r="BC22" s="5"/>
      <c r="BD22" s="1"/>
      <c r="BE22" s="5"/>
      <c r="BF22" s="5">
        <v>19180</v>
      </c>
      <c r="BG22" s="5"/>
      <c r="BH22" s="5"/>
      <c r="BI22" s="1"/>
      <c r="BJ22" s="5"/>
      <c r="BK22" s="5"/>
      <c r="BL22" s="5"/>
      <c r="BM22" s="5"/>
      <c r="BN22" s="1"/>
      <c r="BO22" s="5"/>
      <c r="BP22" s="5"/>
      <c r="BQ22" s="5"/>
      <c r="BR22" s="5">
        <v>4</v>
      </c>
      <c r="BS22" s="5" t="s">
        <v>29</v>
      </c>
      <c r="BT22" s="7">
        <v>0</v>
      </c>
      <c r="BU22" s="5"/>
      <c r="BV22" s="1"/>
      <c r="BW22" s="5"/>
      <c r="BX22" s="5"/>
      <c r="BY22" s="5"/>
      <c r="BZ22" s="5"/>
      <c r="CA22" s="1"/>
      <c r="CB22" s="5"/>
      <c r="CC22" s="5"/>
      <c r="CD22" s="5"/>
      <c r="CE22" s="5"/>
      <c r="CF22" s="1"/>
      <c r="CG22" s="5"/>
      <c r="CH22" s="5"/>
      <c r="CI22" s="5"/>
      <c r="CJ22" s="5"/>
      <c r="CK22" s="1"/>
      <c r="CL22" s="5"/>
      <c r="CM22" s="5"/>
      <c r="CN22" s="5"/>
      <c r="CO22" s="5">
        <v>4</v>
      </c>
      <c r="CP22" s="5" t="s">
        <v>29</v>
      </c>
      <c r="CQ22" s="7"/>
      <c r="CR22" s="5">
        <v>0</v>
      </c>
      <c r="CS22" s="1">
        <v>0</v>
      </c>
      <c r="CT22" s="5">
        <v>0</v>
      </c>
      <c r="CU22" s="5">
        <v>0</v>
      </c>
      <c r="CV22" s="5">
        <v>0</v>
      </c>
      <c r="CW22" s="5">
        <v>0</v>
      </c>
      <c r="CX22" s="1">
        <v>0</v>
      </c>
      <c r="CY22" s="5">
        <v>0</v>
      </c>
      <c r="CZ22" s="5">
        <v>0</v>
      </c>
      <c r="DA22" s="5">
        <v>0</v>
      </c>
      <c r="DB22" s="5"/>
      <c r="DC22" s="1"/>
      <c r="DD22" s="5"/>
      <c r="DE22" s="5"/>
      <c r="DF22" s="5"/>
      <c r="DG22" s="5"/>
      <c r="DH22" s="1"/>
      <c r="DI22" s="5"/>
      <c r="DJ22" s="5"/>
      <c r="DK22" s="5"/>
      <c r="DL22" s="5">
        <v>4</v>
      </c>
      <c r="DM22" s="5" t="s">
        <v>29</v>
      </c>
      <c r="DN22" s="7"/>
      <c r="DO22" s="5"/>
      <c r="DP22" s="1"/>
      <c r="DQ22" s="5"/>
      <c r="DR22" s="5"/>
      <c r="DS22" s="5"/>
      <c r="DT22" s="5"/>
      <c r="DU22" s="1"/>
      <c r="DV22" s="5"/>
      <c r="DW22" s="5"/>
      <c r="DX22" s="5"/>
      <c r="DY22" s="5"/>
      <c r="DZ22" s="1"/>
      <c r="EA22" s="5"/>
      <c r="EB22" s="5"/>
      <c r="EC22" s="5"/>
      <c r="ED22" s="5"/>
      <c r="EE22" s="1"/>
      <c r="EF22" s="5"/>
      <c r="EG22" s="5"/>
      <c r="EH22" s="5"/>
      <c r="EI22" s="5">
        <v>4</v>
      </c>
      <c r="EJ22" s="5" t="s">
        <v>29</v>
      </c>
      <c r="EK22" s="7"/>
      <c r="EL22" s="5"/>
      <c r="EM22" s="1"/>
      <c r="EN22" s="5"/>
      <c r="EO22" s="5"/>
      <c r="EP22" s="5"/>
      <c r="EQ22" s="5"/>
      <c r="ER22" s="1"/>
      <c r="ES22" s="5"/>
      <c r="ET22" s="5"/>
      <c r="EU22" s="5"/>
      <c r="EV22" s="5"/>
      <c r="EW22" s="1"/>
      <c r="EX22" s="5"/>
      <c r="EY22" s="5"/>
      <c r="EZ22" s="5"/>
      <c r="FA22" s="5"/>
      <c r="FB22" s="1"/>
      <c r="FC22" s="5"/>
      <c r="FD22" s="5"/>
      <c r="FE22" s="5"/>
      <c r="FF22" s="5">
        <v>4</v>
      </c>
      <c r="FG22" s="5" t="s">
        <v>29</v>
      </c>
      <c r="FH22" s="7"/>
      <c r="FI22" s="5"/>
      <c r="FJ22" s="1"/>
      <c r="FK22" s="5"/>
      <c r="FL22" s="5"/>
      <c r="FM22" s="5"/>
      <c r="FN22" s="5"/>
      <c r="FO22" s="1"/>
      <c r="FP22" s="5"/>
      <c r="FQ22" s="5"/>
      <c r="FR22" s="5"/>
      <c r="FS22" s="5"/>
      <c r="FT22" s="1"/>
      <c r="FU22" s="5"/>
      <c r="FV22" s="5"/>
      <c r="FW22" s="5"/>
      <c r="FX22" s="5"/>
      <c r="FY22" s="1"/>
      <c r="FZ22" s="5"/>
      <c r="GA22" s="5"/>
      <c r="GB22" s="5"/>
      <c r="GC22" s="5">
        <v>4</v>
      </c>
      <c r="GD22" s="5" t="s">
        <v>29</v>
      </c>
      <c r="GE22" s="7"/>
      <c r="GF22" s="5"/>
      <c r="GG22" s="1"/>
      <c r="GH22" s="5"/>
      <c r="GI22" s="5"/>
      <c r="GJ22" s="5">
        <v>0</v>
      </c>
      <c r="GK22" s="5"/>
      <c r="GL22" s="1"/>
      <c r="GM22" s="5"/>
      <c r="GN22" s="5"/>
      <c r="GO22" s="5"/>
      <c r="GP22" s="5"/>
      <c r="GQ22" s="1"/>
      <c r="GR22" s="5"/>
      <c r="GS22" s="5"/>
      <c r="GT22" s="5"/>
      <c r="GU22" s="5"/>
      <c r="GV22" s="1"/>
      <c r="GW22" s="5"/>
      <c r="GX22" s="5"/>
      <c r="GY22" s="5"/>
      <c r="GZ22" s="5">
        <v>4</v>
      </c>
      <c r="HA22" s="5" t="s">
        <v>29</v>
      </c>
      <c r="HB22" s="7"/>
      <c r="HC22" s="5"/>
      <c r="HD22" s="1">
        <v>54</v>
      </c>
      <c r="HE22" s="5">
        <v>12</v>
      </c>
      <c r="HF22" s="5"/>
      <c r="HG22" s="5"/>
      <c r="HH22" s="5"/>
      <c r="HI22" s="1"/>
      <c r="HJ22" s="5"/>
      <c r="HK22" s="5"/>
      <c r="HL22" s="5"/>
      <c r="HM22" s="5"/>
      <c r="HN22" s="1"/>
      <c r="HO22" s="5"/>
      <c r="HP22" s="5"/>
      <c r="HQ22" s="5"/>
      <c r="HR22" s="5"/>
      <c r="HS22" s="1"/>
      <c r="HT22" s="5"/>
      <c r="HU22" s="5"/>
      <c r="HV22" s="5"/>
      <c r="HW22" s="5">
        <v>4</v>
      </c>
      <c r="HX22" s="5" t="s">
        <v>29</v>
      </c>
      <c r="HY22" s="7"/>
      <c r="HZ22" s="5"/>
      <c r="IA22" s="1"/>
      <c r="IB22" s="5"/>
      <c r="IC22" s="5"/>
      <c r="ID22" s="5"/>
      <c r="IE22" s="5"/>
      <c r="IF22" s="1"/>
      <c r="IG22" s="5"/>
      <c r="IH22" s="5"/>
      <c r="II22" s="5"/>
      <c r="IJ22" s="5"/>
      <c r="IK22" s="1"/>
      <c r="IL22" s="5"/>
      <c r="IM22" s="5"/>
      <c r="IN22" s="5"/>
      <c r="IO22" s="5"/>
      <c r="IP22" s="1"/>
      <c r="IQ22" s="5"/>
      <c r="IR22" s="5"/>
      <c r="IS22" s="5"/>
      <c r="IT22" s="5">
        <v>4</v>
      </c>
      <c r="IU22" s="5" t="s">
        <v>29</v>
      </c>
      <c r="IV22" s="7"/>
      <c r="IW22" s="5"/>
      <c r="IX22" s="1"/>
      <c r="IY22" s="5"/>
      <c r="IZ22" s="5"/>
      <c r="JA22" s="5"/>
      <c r="JB22" s="5"/>
      <c r="JC22" s="1"/>
      <c r="JD22" s="5"/>
      <c r="JE22" s="5"/>
      <c r="JF22" s="5"/>
      <c r="JG22" s="5"/>
      <c r="JH22" s="1"/>
      <c r="JI22" s="5"/>
      <c r="JJ22" s="5"/>
      <c r="JK22" s="5"/>
      <c r="JL22" s="5"/>
      <c r="JM22" s="1"/>
      <c r="JN22" s="5"/>
      <c r="JO22" s="5"/>
      <c r="JP22" s="5"/>
      <c r="JQ22" s="5">
        <v>4</v>
      </c>
      <c r="JR22" s="5" t="s">
        <v>29</v>
      </c>
      <c r="JS22" s="7"/>
      <c r="JT22" s="5"/>
      <c r="JU22" s="1"/>
      <c r="JV22" s="5"/>
      <c r="JW22" s="5"/>
      <c r="JX22" s="5"/>
      <c r="JY22" s="5"/>
      <c r="JZ22" s="1"/>
      <c r="KA22" s="5"/>
      <c r="KB22" s="5"/>
      <c r="KC22" s="5"/>
      <c r="KD22" s="5"/>
      <c r="KE22" s="1"/>
      <c r="KF22" s="5"/>
      <c r="KG22" s="5"/>
      <c r="KH22" s="5"/>
      <c r="KI22" s="5"/>
      <c r="KJ22" s="1"/>
      <c r="KK22" s="5"/>
      <c r="KL22" s="5"/>
      <c r="KM22" s="5"/>
      <c r="KN22" s="5">
        <v>4</v>
      </c>
      <c r="KO22" s="5" t="s">
        <v>29</v>
      </c>
      <c r="KP22" s="7"/>
      <c r="KQ22" s="5"/>
      <c r="KR22" s="1"/>
      <c r="KS22" s="5"/>
      <c r="KT22" s="5"/>
      <c r="KU22" s="5"/>
      <c r="KV22" s="5"/>
      <c r="KW22" s="1"/>
      <c r="KX22" s="5"/>
      <c r="KY22" s="5"/>
      <c r="KZ22" s="5"/>
      <c r="LA22" s="5"/>
      <c r="LB22" s="1"/>
      <c r="LC22" s="5"/>
      <c r="LD22" s="5"/>
      <c r="LE22" s="5"/>
      <c r="LF22" s="5"/>
      <c r="LG22" s="1"/>
      <c r="LH22" s="5"/>
      <c r="LI22" s="5"/>
      <c r="LJ22" s="5"/>
      <c r="LK22" s="5">
        <v>4</v>
      </c>
      <c r="LL22" s="5" t="s">
        <v>29</v>
      </c>
      <c r="LM22" s="7"/>
      <c r="LN22" s="5"/>
      <c r="LO22" s="1"/>
      <c r="LP22" s="5"/>
      <c r="LQ22" s="5"/>
      <c r="LR22" s="5"/>
      <c r="LS22" s="5"/>
      <c r="LT22" s="1"/>
      <c r="LU22" s="5"/>
      <c r="LV22" s="5"/>
      <c r="LW22" s="5"/>
      <c r="LX22" s="5"/>
      <c r="LY22" s="1"/>
      <c r="LZ22" s="5"/>
      <c r="MA22" s="5"/>
      <c r="MB22" s="5"/>
      <c r="MC22" s="5"/>
      <c r="MD22" s="1"/>
      <c r="ME22" s="5"/>
      <c r="MF22" s="5"/>
      <c r="MG22" s="5"/>
      <c r="MH22" s="5">
        <v>4</v>
      </c>
      <c r="MI22" s="5" t="s">
        <v>29</v>
      </c>
      <c r="MJ22" s="7"/>
      <c r="MK22" s="5"/>
      <c r="ML22" s="1"/>
      <c r="MM22" s="5"/>
      <c r="MN22" s="5"/>
      <c r="MO22" s="5"/>
      <c r="MP22" s="5"/>
      <c r="MQ22" s="1"/>
      <c r="MR22" s="5"/>
      <c r="MS22" s="5"/>
      <c r="MT22" s="5"/>
      <c r="MU22" s="5"/>
      <c r="MV22" s="1"/>
      <c r="MW22" s="5"/>
      <c r="MX22" s="5"/>
      <c r="MY22" s="5"/>
      <c r="MZ22" s="5"/>
      <c r="NA22" s="1"/>
      <c r="NB22" s="5"/>
      <c r="NC22" s="5"/>
      <c r="ND22" s="5"/>
      <c r="NE22" s="5">
        <v>4</v>
      </c>
      <c r="NF22" s="5" t="s">
        <v>29</v>
      </c>
      <c r="NG22" s="7"/>
      <c r="NH22" s="5"/>
      <c r="NI22" s="1"/>
      <c r="NJ22" s="5"/>
      <c r="NK22" s="5"/>
      <c r="NL22" s="5"/>
      <c r="NM22" s="5"/>
      <c r="NN22" s="1"/>
      <c r="NO22" s="5"/>
      <c r="NP22" s="5"/>
      <c r="NQ22" s="5"/>
      <c r="NR22" s="5"/>
      <c r="NS22" s="1"/>
      <c r="NT22" s="5"/>
      <c r="NU22" s="5"/>
      <c r="NV22" s="5"/>
      <c r="NW22" s="5"/>
      <c r="NX22" s="1"/>
      <c r="NY22" s="5"/>
      <c r="NZ22" s="5"/>
      <c r="OA22" s="5"/>
    </row>
    <row r="23" spans="1:391" ht="18.5" customHeight="1">
      <c r="A23" s="5">
        <v>5</v>
      </c>
      <c r="B23" s="5" t="s">
        <v>30</v>
      </c>
      <c r="C23" s="7"/>
      <c r="D23" s="5"/>
      <c r="E23" s="1"/>
      <c r="F23" s="5"/>
      <c r="G23" s="5"/>
      <c r="H23" s="5"/>
      <c r="I23" s="5"/>
      <c r="J23" s="1"/>
      <c r="K23" s="5"/>
      <c r="L23" s="5"/>
      <c r="M23" s="5"/>
      <c r="N23" s="5"/>
      <c r="O23" s="1"/>
      <c r="P23" s="5"/>
      <c r="Q23" s="5"/>
      <c r="R23" s="5"/>
      <c r="S23" s="5"/>
      <c r="T23" s="1"/>
      <c r="U23" s="5"/>
      <c r="V23" s="5"/>
      <c r="W23" s="5"/>
      <c r="X23" s="5">
        <v>5</v>
      </c>
      <c r="Y23" s="5" t="s">
        <v>30</v>
      </c>
      <c r="Z23" s="7">
        <v>2653</v>
      </c>
      <c r="AA23" s="5">
        <v>2653</v>
      </c>
      <c r="AB23" s="1"/>
      <c r="AC23" s="5"/>
      <c r="AD23" s="5"/>
      <c r="AE23" s="5"/>
      <c r="AF23" s="5">
        <v>672153.8</v>
      </c>
      <c r="AG23" s="1"/>
      <c r="AH23" s="5"/>
      <c r="AI23" s="5"/>
      <c r="AJ23" s="5"/>
      <c r="AK23" s="5"/>
      <c r="AL23" s="1"/>
      <c r="AM23" s="5"/>
      <c r="AN23" s="5"/>
      <c r="AO23" s="5"/>
      <c r="AP23" s="5"/>
      <c r="AQ23" s="1"/>
      <c r="AR23" s="5"/>
      <c r="AS23" s="5"/>
      <c r="AT23" s="5"/>
      <c r="AU23" s="5">
        <v>5</v>
      </c>
      <c r="AV23" s="5" t="s">
        <v>30</v>
      </c>
      <c r="AW23" s="7">
        <v>163</v>
      </c>
      <c r="AX23" s="5"/>
      <c r="AY23" s="1"/>
      <c r="AZ23" s="5"/>
      <c r="BA23" s="5">
        <v>163</v>
      </c>
      <c r="BB23" s="5"/>
      <c r="BC23" s="5"/>
      <c r="BD23" s="1"/>
      <c r="BE23" s="5"/>
      <c r="BF23" s="5">
        <v>19180</v>
      </c>
      <c r="BG23" s="5"/>
      <c r="BH23" s="5"/>
      <c r="BI23" s="1"/>
      <c r="BJ23" s="5"/>
      <c r="BK23" s="5"/>
      <c r="BL23" s="5"/>
      <c r="BM23" s="5"/>
      <c r="BN23" s="1"/>
      <c r="BO23" s="5"/>
      <c r="BP23" s="5"/>
      <c r="BQ23" s="5"/>
      <c r="BR23" s="5">
        <v>5</v>
      </c>
      <c r="BS23" s="5" t="s">
        <v>30</v>
      </c>
      <c r="BT23" s="7">
        <v>0</v>
      </c>
      <c r="BU23" s="5"/>
      <c r="BV23" s="1"/>
      <c r="BW23" s="5"/>
      <c r="BX23" s="5"/>
      <c r="BY23" s="5"/>
      <c r="BZ23" s="5"/>
      <c r="CA23" s="1"/>
      <c r="CB23" s="5"/>
      <c r="CC23" s="5"/>
      <c r="CD23" s="5"/>
      <c r="CE23" s="5"/>
      <c r="CF23" s="1"/>
      <c r="CG23" s="5"/>
      <c r="CH23" s="5"/>
      <c r="CI23" s="5"/>
      <c r="CJ23" s="5"/>
      <c r="CK23" s="1"/>
      <c r="CL23" s="5"/>
      <c r="CM23" s="5"/>
      <c r="CN23" s="5"/>
      <c r="CO23" s="5">
        <v>5</v>
      </c>
      <c r="CP23" s="5" t="s">
        <v>30</v>
      </c>
      <c r="CQ23" s="7"/>
      <c r="CR23" s="5">
        <v>0</v>
      </c>
      <c r="CS23" s="1">
        <v>0</v>
      </c>
      <c r="CT23" s="5">
        <v>0</v>
      </c>
      <c r="CU23" s="5">
        <v>0</v>
      </c>
      <c r="CV23" s="5">
        <v>0</v>
      </c>
      <c r="CW23" s="5">
        <v>0</v>
      </c>
      <c r="CX23" s="1">
        <v>0</v>
      </c>
      <c r="CY23" s="5">
        <v>0</v>
      </c>
      <c r="CZ23" s="5">
        <v>0</v>
      </c>
      <c r="DA23" s="5">
        <v>0</v>
      </c>
      <c r="DB23" s="5"/>
      <c r="DC23" s="1"/>
      <c r="DD23" s="5"/>
      <c r="DE23" s="5"/>
      <c r="DF23" s="5"/>
      <c r="DG23" s="5"/>
      <c r="DH23" s="1"/>
      <c r="DI23" s="5"/>
      <c r="DJ23" s="5"/>
      <c r="DK23" s="5"/>
      <c r="DL23" s="5">
        <v>5</v>
      </c>
      <c r="DM23" s="5" t="s">
        <v>30</v>
      </c>
      <c r="DN23" s="7"/>
      <c r="DO23" s="5"/>
      <c r="DP23" s="1"/>
      <c r="DQ23" s="5"/>
      <c r="DR23" s="5"/>
      <c r="DS23" s="5"/>
      <c r="DT23" s="5"/>
      <c r="DU23" s="1"/>
      <c r="DV23" s="5"/>
      <c r="DW23" s="5"/>
      <c r="DX23" s="5"/>
      <c r="DY23" s="5"/>
      <c r="DZ23" s="1"/>
      <c r="EA23" s="5"/>
      <c r="EB23" s="5"/>
      <c r="EC23" s="5"/>
      <c r="ED23" s="5"/>
      <c r="EE23" s="1"/>
      <c r="EF23" s="5"/>
      <c r="EG23" s="5"/>
      <c r="EH23" s="5"/>
      <c r="EI23" s="5">
        <v>5</v>
      </c>
      <c r="EJ23" s="5" t="s">
        <v>30</v>
      </c>
      <c r="EK23" s="7"/>
      <c r="EL23" s="5"/>
      <c r="EM23" s="1"/>
      <c r="EN23" s="5"/>
      <c r="EO23" s="5"/>
      <c r="EP23" s="5"/>
      <c r="EQ23" s="5"/>
      <c r="ER23" s="1"/>
      <c r="ES23" s="5"/>
      <c r="ET23" s="5"/>
      <c r="EU23" s="5"/>
      <c r="EV23" s="5"/>
      <c r="EW23" s="1"/>
      <c r="EX23" s="5"/>
      <c r="EY23" s="5"/>
      <c r="EZ23" s="5"/>
      <c r="FA23" s="5"/>
      <c r="FB23" s="1"/>
      <c r="FC23" s="5"/>
      <c r="FD23" s="5"/>
      <c r="FE23" s="5"/>
      <c r="FF23" s="5">
        <v>5</v>
      </c>
      <c r="FG23" s="5" t="s">
        <v>30</v>
      </c>
      <c r="FH23" s="7"/>
      <c r="FI23" s="5"/>
      <c r="FJ23" s="1"/>
      <c r="FK23" s="5"/>
      <c r="FL23" s="5"/>
      <c r="FM23" s="5"/>
      <c r="FN23" s="5"/>
      <c r="FO23" s="1"/>
      <c r="FP23" s="5"/>
      <c r="FQ23" s="5"/>
      <c r="FR23" s="5"/>
      <c r="FS23" s="5"/>
      <c r="FT23" s="1"/>
      <c r="FU23" s="5"/>
      <c r="FV23" s="5"/>
      <c r="FW23" s="5"/>
      <c r="FX23" s="5"/>
      <c r="FY23" s="1"/>
      <c r="FZ23" s="5"/>
      <c r="GA23" s="5"/>
      <c r="GB23" s="5"/>
      <c r="GC23" s="5">
        <v>5</v>
      </c>
      <c r="GD23" s="5" t="s">
        <v>30</v>
      </c>
      <c r="GE23" s="7"/>
      <c r="GF23" s="5"/>
      <c r="GG23" s="1"/>
      <c r="GH23" s="5"/>
      <c r="GI23" s="5"/>
      <c r="GJ23" s="5">
        <v>0</v>
      </c>
      <c r="GK23" s="5"/>
      <c r="GL23" s="1"/>
      <c r="GM23" s="5"/>
      <c r="GN23" s="5"/>
      <c r="GO23" s="5"/>
      <c r="GP23" s="5"/>
      <c r="GQ23" s="1"/>
      <c r="GR23" s="5"/>
      <c r="GS23" s="5"/>
      <c r="GT23" s="5"/>
      <c r="GU23" s="5"/>
      <c r="GV23" s="1"/>
      <c r="GW23" s="5"/>
      <c r="GX23" s="5"/>
      <c r="GY23" s="5"/>
      <c r="GZ23" s="5">
        <v>5</v>
      </c>
      <c r="HA23" s="5" t="s">
        <v>30</v>
      </c>
      <c r="HB23" s="7"/>
      <c r="HC23" s="5"/>
      <c r="HD23" s="1">
        <v>54</v>
      </c>
      <c r="HE23" s="5">
        <v>12</v>
      </c>
      <c r="HF23" s="5"/>
      <c r="HG23" s="5"/>
      <c r="HH23" s="5"/>
      <c r="HI23" s="1"/>
      <c r="HJ23" s="5"/>
      <c r="HK23" s="5"/>
      <c r="HL23" s="5"/>
      <c r="HM23" s="5"/>
      <c r="HN23" s="1"/>
      <c r="HO23" s="5"/>
      <c r="HP23" s="5"/>
      <c r="HQ23" s="5"/>
      <c r="HR23" s="5"/>
      <c r="HS23" s="1"/>
      <c r="HT23" s="5"/>
      <c r="HU23" s="5"/>
      <c r="HV23" s="5"/>
      <c r="HW23" s="5">
        <v>5</v>
      </c>
      <c r="HX23" s="5" t="s">
        <v>30</v>
      </c>
      <c r="HY23" s="7"/>
      <c r="HZ23" s="5"/>
      <c r="IA23" s="1"/>
      <c r="IB23" s="5"/>
      <c r="IC23" s="5"/>
      <c r="ID23" s="5"/>
      <c r="IE23" s="5"/>
      <c r="IF23" s="1"/>
      <c r="IG23" s="5"/>
      <c r="IH23" s="5"/>
      <c r="II23" s="5"/>
      <c r="IJ23" s="5"/>
      <c r="IK23" s="1"/>
      <c r="IL23" s="5"/>
      <c r="IM23" s="5"/>
      <c r="IN23" s="5"/>
      <c r="IO23" s="5"/>
      <c r="IP23" s="1"/>
      <c r="IQ23" s="5"/>
      <c r="IR23" s="5"/>
      <c r="IS23" s="5"/>
      <c r="IT23" s="5">
        <v>5</v>
      </c>
      <c r="IU23" s="5" t="s">
        <v>30</v>
      </c>
      <c r="IV23" s="7"/>
      <c r="IW23" s="5"/>
      <c r="IX23" s="1"/>
      <c r="IY23" s="5"/>
      <c r="IZ23" s="5"/>
      <c r="JA23" s="5"/>
      <c r="JB23" s="5"/>
      <c r="JC23" s="1"/>
      <c r="JD23" s="5"/>
      <c r="JE23" s="5"/>
      <c r="JF23" s="5"/>
      <c r="JG23" s="5"/>
      <c r="JH23" s="1"/>
      <c r="JI23" s="5"/>
      <c r="JJ23" s="5"/>
      <c r="JK23" s="5"/>
      <c r="JL23" s="5"/>
      <c r="JM23" s="1"/>
      <c r="JN23" s="5"/>
      <c r="JO23" s="5"/>
      <c r="JP23" s="5"/>
      <c r="JQ23" s="5">
        <v>5</v>
      </c>
      <c r="JR23" s="5" t="s">
        <v>30</v>
      </c>
      <c r="JS23" s="7"/>
      <c r="JT23" s="5"/>
      <c r="JU23" s="1"/>
      <c r="JV23" s="5"/>
      <c r="JW23" s="5"/>
      <c r="JX23" s="5"/>
      <c r="JY23" s="5"/>
      <c r="JZ23" s="1"/>
      <c r="KA23" s="5"/>
      <c r="KB23" s="5"/>
      <c r="KC23" s="5"/>
      <c r="KD23" s="5"/>
      <c r="KE23" s="1"/>
      <c r="KF23" s="5"/>
      <c r="KG23" s="5"/>
      <c r="KH23" s="5"/>
      <c r="KI23" s="5"/>
      <c r="KJ23" s="1"/>
      <c r="KK23" s="5"/>
      <c r="KL23" s="5"/>
      <c r="KM23" s="5"/>
      <c r="KN23" s="5">
        <v>5</v>
      </c>
      <c r="KO23" s="5" t="s">
        <v>30</v>
      </c>
      <c r="KP23" s="7"/>
      <c r="KQ23" s="5"/>
      <c r="KR23" s="1"/>
      <c r="KS23" s="5"/>
      <c r="KT23" s="5"/>
      <c r="KU23" s="5"/>
      <c r="KV23" s="5"/>
      <c r="KW23" s="1"/>
      <c r="KX23" s="5"/>
      <c r="KY23" s="5"/>
      <c r="KZ23" s="5"/>
      <c r="LA23" s="5"/>
      <c r="LB23" s="1"/>
      <c r="LC23" s="5"/>
      <c r="LD23" s="5"/>
      <c r="LE23" s="5"/>
      <c r="LF23" s="5"/>
      <c r="LG23" s="1"/>
      <c r="LH23" s="5"/>
      <c r="LI23" s="5"/>
      <c r="LJ23" s="5"/>
      <c r="LK23" s="5">
        <v>5</v>
      </c>
      <c r="LL23" s="5" t="s">
        <v>30</v>
      </c>
      <c r="LM23" s="7"/>
      <c r="LN23" s="5"/>
      <c r="LO23" s="1"/>
      <c r="LP23" s="5"/>
      <c r="LQ23" s="5"/>
      <c r="LR23" s="5"/>
      <c r="LS23" s="5"/>
      <c r="LT23" s="1"/>
      <c r="LU23" s="5"/>
      <c r="LV23" s="5"/>
      <c r="LW23" s="5"/>
      <c r="LX23" s="5"/>
      <c r="LY23" s="1"/>
      <c r="LZ23" s="5"/>
      <c r="MA23" s="5"/>
      <c r="MB23" s="5"/>
      <c r="MC23" s="5"/>
      <c r="MD23" s="1"/>
      <c r="ME23" s="5"/>
      <c r="MF23" s="5"/>
      <c r="MG23" s="5"/>
      <c r="MH23" s="5">
        <v>5</v>
      </c>
      <c r="MI23" s="5" t="s">
        <v>30</v>
      </c>
      <c r="MJ23" s="7"/>
      <c r="MK23" s="5"/>
      <c r="ML23" s="1"/>
      <c r="MM23" s="5"/>
      <c r="MN23" s="5"/>
      <c r="MO23" s="5"/>
      <c r="MP23" s="5"/>
      <c r="MQ23" s="1"/>
      <c r="MR23" s="5"/>
      <c r="MS23" s="5"/>
      <c r="MT23" s="5"/>
      <c r="MU23" s="5"/>
      <c r="MV23" s="1"/>
      <c r="MW23" s="5"/>
      <c r="MX23" s="5"/>
      <c r="MY23" s="5"/>
      <c r="MZ23" s="5"/>
      <c r="NA23" s="1"/>
      <c r="NB23" s="5"/>
      <c r="NC23" s="5"/>
      <c r="ND23" s="5"/>
      <c r="NE23" s="5">
        <v>5</v>
      </c>
      <c r="NF23" s="5" t="s">
        <v>30</v>
      </c>
      <c r="NG23" s="7"/>
      <c r="NH23" s="5"/>
      <c r="NI23" s="1"/>
      <c r="NJ23" s="5"/>
      <c r="NK23" s="5"/>
      <c r="NL23" s="5"/>
      <c r="NM23" s="5"/>
      <c r="NN23" s="1"/>
      <c r="NO23" s="5"/>
      <c r="NP23" s="5"/>
      <c r="NQ23" s="5"/>
      <c r="NR23" s="5"/>
      <c r="NS23" s="1"/>
      <c r="NT23" s="5"/>
      <c r="NU23" s="5"/>
      <c r="NV23" s="5"/>
      <c r="NW23" s="5"/>
      <c r="NX23" s="1"/>
      <c r="NY23" s="5"/>
      <c r="NZ23" s="5"/>
      <c r="OA23" s="5"/>
    </row>
    <row r="24" spans="1:391" s="13" customFormat="1" ht="18.5" customHeight="1">
      <c r="A24" s="9" t="s">
        <v>36</v>
      </c>
      <c r="B24" s="9" t="s">
        <v>37</v>
      </c>
      <c r="C24" s="10"/>
      <c r="D24" s="9"/>
      <c r="E24" s="12"/>
      <c r="F24" s="9"/>
      <c r="G24" s="9"/>
      <c r="H24" s="9"/>
      <c r="I24" s="9"/>
      <c r="J24" s="12"/>
      <c r="K24" s="9"/>
      <c r="L24" s="9"/>
      <c r="M24" s="9"/>
      <c r="N24" s="9">
        <v>350</v>
      </c>
      <c r="O24" s="12"/>
      <c r="P24" s="9"/>
      <c r="Q24" s="9"/>
      <c r="R24" s="9">
        <v>125</v>
      </c>
      <c r="S24" s="9">
        <v>62.6</v>
      </c>
      <c r="T24" s="12"/>
      <c r="U24" s="9"/>
      <c r="V24" s="9"/>
      <c r="W24" s="9"/>
      <c r="X24" s="9" t="s">
        <v>36</v>
      </c>
      <c r="Y24" s="9" t="s">
        <v>37</v>
      </c>
      <c r="Z24" s="10"/>
      <c r="AA24" s="9"/>
      <c r="AB24" s="12"/>
      <c r="AC24" s="9"/>
      <c r="AD24" s="9"/>
      <c r="AE24" s="9"/>
      <c r="AF24" s="9"/>
      <c r="AG24" s="12"/>
      <c r="AH24" s="9"/>
      <c r="AI24" s="9"/>
      <c r="AJ24" s="9"/>
      <c r="AK24" s="9"/>
      <c r="AL24" s="12"/>
      <c r="AM24" s="9"/>
      <c r="AN24" s="9"/>
      <c r="AO24" s="9"/>
      <c r="AP24" s="9"/>
      <c r="AQ24" s="12"/>
      <c r="AR24" s="9"/>
      <c r="AS24" s="9"/>
      <c r="AT24" s="9"/>
      <c r="AU24" s="9" t="s">
        <v>36</v>
      </c>
      <c r="AV24" s="9" t="s">
        <v>37</v>
      </c>
      <c r="AW24" s="10"/>
      <c r="AX24" s="9"/>
      <c r="AY24" s="12"/>
      <c r="AZ24" s="9"/>
      <c r="BA24" s="9"/>
      <c r="BB24" s="9"/>
      <c r="BC24" s="9"/>
      <c r="BD24" s="12"/>
      <c r="BE24" s="9"/>
      <c r="BF24" s="9"/>
      <c r="BG24" s="9"/>
      <c r="BH24" s="9"/>
      <c r="BI24" s="12"/>
      <c r="BJ24" s="9"/>
      <c r="BK24" s="9"/>
      <c r="BL24" s="9"/>
      <c r="BM24" s="9"/>
      <c r="BN24" s="12"/>
      <c r="BO24" s="9"/>
      <c r="BP24" s="9"/>
      <c r="BQ24" s="9"/>
      <c r="BR24" s="9" t="s">
        <v>36</v>
      </c>
      <c r="BS24" s="9" t="s">
        <v>37</v>
      </c>
      <c r="BT24" s="10">
        <v>820</v>
      </c>
      <c r="BU24" s="9"/>
      <c r="BV24" s="12"/>
      <c r="BW24" s="9"/>
      <c r="BX24" s="9"/>
      <c r="BY24" s="9"/>
      <c r="BZ24" s="9"/>
      <c r="CA24" s="12"/>
      <c r="CB24" s="9"/>
      <c r="CC24" s="9"/>
      <c r="CD24" s="9"/>
      <c r="CE24" s="9">
        <v>820</v>
      </c>
      <c r="CF24" s="12"/>
      <c r="CG24" s="9"/>
      <c r="CH24" s="9"/>
      <c r="CI24" s="9"/>
      <c r="CJ24" s="9"/>
      <c r="CK24" s="12"/>
      <c r="CL24" s="9"/>
      <c r="CM24" s="9"/>
      <c r="CN24" s="9"/>
      <c r="CO24" s="9" t="s">
        <v>36</v>
      </c>
      <c r="CP24" s="9" t="s">
        <v>37</v>
      </c>
      <c r="CQ24" s="10"/>
      <c r="CR24" s="9"/>
      <c r="CS24" s="12"/>
      <c r="CT24" s="9"/>
      <c r="CU24" s="9"/>
      <c r="CV24" s="9"/>
      <c r="CW24" s="9"/>
      <c r="CX24" s="12"/>
      <c r="CY24" s="9"/>
      <c r="CZ24" s="9"/>
      <c r="DA24" s="9"/>
      <c r="DB24" s="9"/>
      <c r="DC24" s="12"/>
      <c r="DD24" s="9"/>
      <c r="DE24" s="9"/>
      <c r="DF24" s="9"/>
      <c r="DG24" s="9"/>
      <c r="DH24" s="12"/>
      <c r="DI24" s="9"/>
      <c r="DJ24" s="9"/>
      <c r="DK24" s="9"/>
      <c r="DL24" s="9" t="s">
        <v>36</v>
      </c>
      <c r="DM24" s="9" t="s">
        <v>37</v>
      </c>
      <c r="DN24" s="10"/>
      <c r="DO24" s="9"/>
      <c r="DP24" s="12"/>
      <c r="DQ24" s="9"/>
      <c r="DR24" s="9"/>
      <c r="DS24" s="9"/>
      <c r="DT24" s="9"/>
      <c r="DU24" s="12"/>
      <c r="DV24" s="9"/>
      <c r="DW24" s="9"/>
      <c r="DX24" s="9"/>
      <c r="DY24" s="9"/>
      <c r="DZ24" s="12"/>
      <c r="EA24" s="9"/>
      <c r="EB24" s="9"/>
      <c r="EC24" s="9"/>
      <c r="ED24" s="9"/>
      <c r="EE24" s="12"/>
      <c r="EF24" s="9"/>
      <c r="EG24" s="9"/>
      <c r="EH24" s="9"/>
      <c r="EI24" s="9" t="s">
        <v>36</v>
      </c>
      <c r="EJ24" s="9" t="s">
        <v>37</v>
      </c>
      <c r="EK24" s="10"/>
      <c r="EL24" s="9"/>
      <c r="EM24" s="12"/>
      <c r="EN24" s="9"/>
      <c r="EO24" s="9"/>
      <c r="EP24" s="9"/>
      <c r="EQ24" s="9"/>
      <c r="ER24" s="12"/>
      <c r="ES24" s="9"/>
      <c r="ET24" s="9"/>
      <c r="EU24" s="9"/>
      <c r="EV24" s="9"/>
      <c r="EW24" s="12"/>
      <c r="EX24" s="9"/>
      <c r="EY24" s="9"/>
      <c r="EZ24" s="9"/>
      <c r="FA24" s="9"/>
      <c r="FB24" s="12"/>
      <c r="FC24" s="9"/>
      <c r="FD24" s="9"/>
      <c r="FE24" s="9"/>
      <c r="FF24" s="9" t="s">
        <v>36</v>
      </c>
      <c r="FG24" s="9" t="s">
        <v>37</v>
      </c>
      <c r="FH24" s="10"/>
      <c r="FI24" s="9">
        <v>0</v>
      </c>
      <c r="FJ24" s="12">
        <v>0</v>
      </c>
      <c r="FK24" s="9">
        <v>0</v>
      </c>
      <c r="FL24" s="9">
        <v>0</v>
      </c>
      <c r="FM24" s="9"/>
      <c r="FN24" s="9"/>
      <c r="FO24" s="12"/>
      <c r="FP24" s="9"/>
      <c r="FQ24" s="9"/>
      <c r="FR24" s="9"/>
      <c r="FS24" s="9"/>
      <c r="FT24" s="12"/>
      <c r="FU24" s="9"/>
      <c r="FV24" s="9"/>
      <c r="FW24" s="9"/>
      <c r="FX24" s="9"/>
      <c r="FY24" s="12"/>
      <c r="FZ24" s="9"/>
      <c r="GA24" s="9"/>
      <c r="GB24" s="9"/>
      <c r="GC24" s="9" t="s">
        <v>36</v>
      </c>
      <c r="GD24" s="9" t="s">
        <v>37</v>
      </c>
      <c r="GE24" s="10"/>
      <c r="GF24" s="9"/>
      <c r="GG24" s="12"/>
      <c r="GH24" s="9"/>
      <c r="GI24" s="9"/>
      <c r="GJ24" s="9"/>
      <c r="GK24" s="9"/>
      <c r="GL24" s="12"/>
      <c r="GM24" s="9"/>
      <c r="GN24" s="9"/>
      <c r="GO24" s="9"/>
      <c r="GP24" s="9"/>
      <c r="GQ24" s="12"/>
      <c r="GR24" s="9"/>
      <c r="GS24" s="9"/>
      <c r="GT24" s="9">
        <v>270</v>
      </c>
      <c r="GU24" s="9"/>
      <c r="GV24" s="12"/>
      <c r="GW24" s="9"/>
      <c r="GX24" s="9"/>
      <c r="GY24" s="9"/>
      <c r="GZ24" s="9" t="s">
        <v>36</v>
      </c>
      <c r="HA24" s="9" t="s">
        <v>37</v>
      </c>
      <c r="HB24" s="10"/>
      <c r="HC24" s="9"/>
      <c r="HD24" s="12"/>
      <c r="HE24" s="9"/>
      <c r="HF24" s="9"/>
      <c r="HG24" s="9"/>
      <c r="HH24" s="9"/>
      <c r="HI24" s="12"/>
      <c r="HJ24" s="9"/>
      <c r="HK24" s="9"/>
      <c r="HL24" s="9"/>
      <c r="HM24" s="9"/>
      <c r="HN24" s="12"/>
      <c r="HO24" s="9"/>
      <c r="HP24" s="9"/>
      <c r="HQ24" s="9"/>
      <c r="HR24" s="9"/>
      <c r="HS24" s="12"/>
      <c r="HT24" s="9"/>
      <c r="HU24" s="9"/>
      <c r="HV24" s="9"/>
      <c r="HW24" s="9" t="s">
        <v>36</v>
      </c>
      <c r="HX24" s="9" t="s">
        <v>37</v>
      </c>
      <c r="HY24" s="10"/>
      <c r="HZ24" s="9"/>
      <c r="IA24" s="12"/>
      <c r="IB24" s="9"/>
      <c r="IC24" s="9"/>
      <c r="ID24" s="9"/>
      <c r="IE24" s="9"/>
      <c r="IF24" s="12"/>
      <c r="IG24" s="9"/>
      <c r="IH24" s="9"/>
      <c r="II24" s="9"/>
      <c r="IJ24" s="9"/>
      <c r="IK24" s="12"/>
      <c r="IL24" s="9"/>
      <c r="IM24" s="9"/>
      <c r="IN24" s="9"/>
      <c r="IO24" s="9"/>
      <c r="IP24" s="12"/>
      <c r="IQ24" s="9"/>
      <c r="IR24" s="9"/>
      <c r="IS24" s="9"/>
      <c r="IT24" s="9" t="s">
        <v>36</v>
      </c>
      <c r="IU24" s="9" t="s">
        <v>37</v>
      </c>
      <c r="IV24" s="10"/>
      <c r="IW24" s="9"/>
      <c r="IX24" s="12"/>
      <c r="IY24" s="9"/>
      <c r="IZ24" s="9"/>
      <c r="JA24" s="9"/>
      <c r="JB24" s="9"/>
      <c r="JC24" s="12"/>
      <c r="JD24" s="9"/>
      <c r="JE24" s="9"/>
      <c r="JF24" s="9"/>
      <c r="JG24" s="9"/>
      <c r="JH24" s="12"/>
      <c r="JI24" s="9"/>
      <c r="JJ24" s="9"/>
      <c r="JK24" s="9"/>
      <c r="JL24" s="9"/>
      <c r="JM24" s="12"/>
      <c r="JN24" s="9"/>
      <c r="JO24" s="9"/>
      <c r="JP24" s="9"/>
      <c r="JQ24" s="9" t="s">
        <v>36</v>
      </c>
      <c r="JR24" s="9" t="s">
        <v>37</v>
      </c>
      <c r="JS24" s="10"/>
      <c r="JT24" s="9"/>
      <c r="JU24" s="12"/>
      <c r="JV24" s="9"/>
      <c r="JW24" s="9"/>
      <c r="JX24" s="9"/>
      <c r="JY24" s="9"/>
      <c r="JZ24" s="12"/>
      <c r="KA24" s="9"/>
      <c r="KB24" s="9"/>
      <c r="KC24" s="9"/>
      <c r="KD24" s="9"/>
      <c r="KE24" s="12"/>
      <c r="KF24" s="9"/>
      <c r="KG24" s="9"/>
      <c r="KH24" s="9"/>
      <c r="KI24" s="9"/>
      <c r="KJ24" s="12"/>
      <c r="KK24" s="9"/>
      <c r="KL24" s="9"/>
      <c r="KM24" s="9"/>
      <c r="KN24" s="9" t="s">
        <v>36</v>
      </c>
      <c r="KO24" s="9" t="s">
        <v>37</v>
      </c>
      <c r="KP24" s="10"/>
      <c r="KQ24" s="9"/>
      <c r="KR24" s="12"/>
      <c r="KS24" s="9"/>
      <c r="KT24" s="9"/>
      <c r="KU24" s="9"/>
      <c r="KV24" s="9"/>
      <c r="KW24" s="12"/>
      <c r="KX24" s="9"/>
      <c r="KY24" s="9"/>
      <c r="KZ24" s="9"/>
      <c r="LA24" s="9"/>
      <c r="LB24" s="12"/>
      <c r="LC24" s="9"/>
      <c r="LD24" s="9"/>
      <c r="LE24" s="9"/>
      <c r="LF24" s="9"/>
      <c r="LG24" s="12"/>
      <c r="LH24" s="9"/>
      <c r="LI24" s="9"/>
      <c r="LJ24" s="9"/>
      <c r="LK24" s="9" t="s">
        <v>36</v>
      </c>
      <c r="LL24" s="9" t="s">
        <v>37</v>
      </c>
      <c r="LM24" s="10"/>
      <c r="LN24" s="9"/>
      <c r="LO24" s="12"/>
      <c r="LP24" s="9"/>
      <c r="LQ24" s="9"/>
      <c r="LR24" s="9"/>
      <c r="LS24" s="9"/>
      <c r="LT24" s="12"/>
      <c r="LU24" s="9"/>
      <c r="LV24" s="9"/>
      <c r="LW24" s="9"/>
      <c r="LX24" s="9"/>
      <c r="LY24" s="12"/>
      <c r="LZ24" s="9"/>
      <c r="MA24" s="9"/>
      <c r="MB24" s="9"/>
      <c r="MC24" s="9"/>
      <c r="MD24" s="12"/>
      <c r="ME24" s="9"/>
      <c r="MF24" s="9"/>
      <c r="MG24" s="9"/>
      <c r="MH24" s="9" t="s">
        <v>36</v>
      </c>
      <c r="MI24" s="9" t="s">
        <v>37</v>
      </c>
      <c r="MJ24" s="10"/>
      <c r="MK24" s="9"/>
      <c r="ML24" s="12"/>
      <c r="MM24" s="9"/>
      <c r="MN24" s="9"/>
      <c r="MO24" s="9"/>
      <c r="MP24" s="9"/>
      <c r="MQ24" s="12"/>
      <c r="MR24" s="9"/>
      <c r="MS24" s="9"/>
      <c r="MT24" s="9"/>
      <c r="MU24" s="9"/>
      <c r="MV24" s="12"/>
      <c r="MW24" s="9"/>
      <c r="MX24" s="9"/>
      <c r="MY24" s="9"/>
      <c r="MZ24" s="9"/>
      <c r="NA24" s="12"/>
      <c r="NB24" s="9"/>
      <c r="NC24" s="9"/>
      <c r="ND24" s="9"/>
      <c r="NE24" s="9" t="s">
        <v>36</v>
      </c>
      <c r="NF24" s="9" t="s">
        <v>37</v>
      </c>
      <c r="NG24" s="10"/>
      <c r="NH24" s="9"/>
      <c r="NI24" s="12"/>
      <c r="NJ24" s="9"/>
      <c r="NK24" s="9"/>
      <c r="NL24" s="9"/>
      <c r="NM24" s="9"/>
      <c r="NN24" s="12"/>
      <c r="NO24" s="9"/>
      <c r="NP24" s="9"/>
      <c r="NQ24" s="9"/>
      <c r="NR24" s="9"/>
      <c r="NS24" s="12"/>
      <c r="NT24" s="9"/>
      <c r="NU24" s="9"/>
      <c r="NV24" s="9"/>
      <c r="NW24" s="9"/>
      <c r="NX24" s="12"/>
      <c r="NY24" s="9"/>
      <c r="NZ24" s="9"/>
      <c r="OA24" s="9"/>
    </row>
    <row r="25" spans="1:391" ht="18.5" customHeight="1">
      <c r="A25" s="5">
        <v>1</v>
      </c>
      <c r="B25" s="5" t="s">
        <v>20</v>
      </c>
      <c r="C25" s="7">
        <v>222</v>
      </c>
      <c r="D25" s="5">
        <v>219</v>
      </c>
      <c r="E25" s="1">
        <v>3</v>
      </c>
      <c r="F25" s="5"/>
      <c r="G25" s="5"/>
      <c r="H25" s="5"/>
      <c r="I25" s="5">
        <v>207326</v>
      </c>
      <c r="J25" s="1">
        <v>13828</v>
      </c>
      <c r="K25" s="5"/>
      <c r="L25" s="5"/>
      <c r="M25" s="5"/>
      <c r="N25" s="5"/>
      <c r="O25" s="1"/>
      <c r="P25" s="5"/>
      <c r="Q25" s="5"/>
      <c r="R25" s="5"/>
      <c r="S25" s="5"/>
      <c r="T25" s="1"/>
      <c r="U25" s="5"/>
      <c r="V25" s="5"/>
      <c r="W25" s="5"/>
      <c r="X25" s="5">
        <v>1</v>
      </c>
      <c r="Y25" s="5" t="s">
        <v>20</v>
      </c>
      <c r="Z25" s="7"/>
      <c r="AA25" s="5"/>
      <c r="AB25" s="1"/>
      <c r="AC25" s="5"/>
      <c r="AD25" s="5"/>
      <c r="AE25" s="5"/>
      <c r="AF25" s="5"/>
      <c r="AG25" s="1"/>
      <c r="AH25" s="5"/>
      <c r="AI25" s="5"/>
      <c r="AJ25" s="5"/>
      <c r="AK25" s="5"/>
      <c r="AL25" s="1"/>
      <c r="AM25" s="5"/>
      <c r="AN25" s="5"/>
      <c r="AO25" s="5"/>
      <c r="AP25" s="5"/>
      <c r="AQ25" s="1"/>
      <c r="AR25" s="5"/>
      <c r="AS25" s="5"/>
      <c r="AT25" s="5"/>
      <c r="AU25" s="5">
        <v>1</v>
      </c>
      <c r="AV25" s="5" t="s">
        <v>20</v>
      </c>
      <c r="AW25" s="7"/>
      <c r="AX25" s="5"/>
      <c r="AY25" s="1"/>
      <c r="AZ25" s="5"/>
      <c r="BA25" s="5"/>
      <c r="BB25" s="5"/>
      <c r="BC25" s="5"/>
      <c r="BD25" s="1"/>
      <c r="BE25" s="5"/>
      <c r="BF25" s="5"/>
      <c r="BG25" s="5"/>
      <c r="BH25" s="5"/>
      <c r="BI25" s="1"/>
      <c r="BJ25" s="5"/>
      <c r="BK25" s="5"/>
      <c r="BL25" s="5"/>
      <c r="BM25" s="5"/>
      <c r="BN25" s="1"/>
      <c r="BO25" s="5"/>
      <c r="BP25" s="5"/>
      <c r="BQ25" s="5"/>
      <c r="BR25" s="5">
        <v>1</v>
      </c>
      <c r="BS25" s="5" t="s">
        <v>20</v>
      </c>
      <c r="BT25" s="7">
        <v>358</v>
      </c>
      <c r="BU25" s="5">
        <v>194</v>
      </c>
      <c r="BV25" s="1">
        <v>164</v>
      </c>
      <c r="BW25" s="5"/>
      <c r="BX25" s="5"/>
      <c r="BY25" s="5"/>
      <c r="BZ25" s="5">
        <v>151498.6</v>
      </c>
      <c r="CA25" s="1">
        <v>90621.2</v>
      </c>
      <c r="CB25" s="5"/>
      <c r="CC25" s="5"/>
      <c r="CD25" s="5"/>
      <c r="CE25" s="5"/>
      <c r="CF25" s="1"/>
      <c r="CG25" s="5"/>
      <c r="CH25" s="5"/>
      <c r="CI25" s="5"/>
      <c r="CJ25" s="5"/>
      <c r="CK25" s="1"/>
      <c r="CL25" s="5"/>
      <c r="CM25" s="5"/>
      <c r="CN25" s="5"/>
      <c r="CO25" s="5">
        <v>1</v>
      </c>
      <c r="CP25" s="5" t="s">
        <v>20</v>
      </c>
      <c r="CQ25" s="7">
        <v>499</v>
      </c>
      <c r="CR25" s="5">
        <v>0</v>
      </c>
      <c r="CS25" s="1">
        <v>0</v>
      </c>
      <c r="CT25" s="5">
        <v>0</v>
      </c>
      <c r="CU25" s="5">
        <v>0</v>
      </c>
      <c r="CV25" s="5" t="s">
        <v>54</v>
      </c>
      <c r="CW25" s="5"/>
      <c r="CX25" s="1"/>
      <c r="CY25" s="5"/>
      <c r="CZ25" s="5"/>
      <c r="DA25" s="5"/>
      <c r="DB25" s="5"/>
      <c r="DC25" s="1"/>
      <c r="DD25" s="5"/>
      <c r="DE25" s="5"/>
      <c r="DF25" s="5"/>
      <c r="DG25" s="5"/>
      <c r="DH25" s="1"/>
      <c r="DI25" s="5"/>
      <c r="DJ25" s="5"/>
      <c r="DK25" s="5"/>
      <c r="DL25" s="5">
        <v>1</v>
      </c>
      <c r="DM25" s="5" t="s">
        <v>20</v>
      </c>
      <c r="DN25" s="7"/>
      <c r="DO25" s="5"/>
      <c r="DP25" s="1"/>
      <c r="DQ25" s="5"/>
      <c r="DR25" s="5"/>
      <c r="DS25" s="5"/>
      <c r="DT25" s="5"/>
      <c r="DU25" s="1"/>
      <c r="DV25" s="5"/>
      <c r="DW25" s="5"/>
      <c r="DX25" s="5"/>
      <c r="DY25" s="5"/>
      <c r="DZ25" s="1"/>
      <c r="EA25" s="5"/>
      <c r="EB25" s="5"/>
      <c r="EC25" s="5"/>
      <c r="ED25" s="5"/>
      <c r="EE25" s="1"/>
      <c r="EF25" s="5"/>
      <c r="EG25" s="5"/>
      <c r="EH25" s="5"/>
      <c r="EI25" s="5">
        <v>1</v>
      </c>
      <c r="EJ25" s="5" t="s">
        <v>20</v>
      </c>
      <c r="EK25" s="7"/>
      <c r="EL25" s="5"/>
      <c r="EM25" s="1"/>
      <c r="EN25" s="5"/>
      <c r="EO25" s="5"/>
      <c r="EP25" s="5"/>
      <c r="EQ25" s="5"/>
      <c r="ER25" s="1"/>
      <c r="ES25" s="5"/>
      <c r="ET25" s="5"/>
      <c r="EU25" s="5"/>
      <c r="EV25" s="5"/>
      <c r="EW25" s="1"/>
      <c r="EX25" s="5"/>
      <c r="EY25" s="5"/>
      <c r="EZ25" s="5"/>
      <c r="FA25" s="5"/>
      <c r="FB25" s="1"/>
      <c r="FC25" s="5"/>
      <c r="FD25" s="5"/>
      <c r="FE25" s="5"/>
      <c r="FF25" s="5">
        <v>1</v>
      </c>
      <c r="FG25" s="5" t="s">
        <v>20</v>
      </c>
      <c r="FH25" s="7"/>
      <c r="FI25" s="5"/>
      <c r="FJ25" s="1"/>
      <c r="FK25" s="5"/>
      <c r="FL25" s="5"/>
      <c r="FM25" s="5"/>
      <c r="FN25" s="5"/>
      <c r="FO25" s="1"/>
      <c r="FP25" s="5"/>
      <c r="FQ25" s="5"/>
      <c r="FR25" s="5"/>
      <c r="FS25" s="5"/>
      <c r="FT25" s="1"/>
      <c r="FU25" s="5"/>
      <c r="FV25" s="5"/>
      <c r="FW25" s="5"/>
      <c r="FX25" s="5"/>
      <c r="FY25" s="1"/>
      <c r="FZ25" s="5"/>
      <c r="GA25" s="5"/>
      <c r="GB25" s="5"/>
      <c r="GC25" s="5">
        <v>1</v>
      </c>
      <c r="GD25" s="5" t="s">
        <v>20</v>
      </c>
      <c r="GE25" s="7"/>
      <c r="GF25" s="5"/>
      <c r="GG25" s="1"/>
      <c r="GH25" s="5"/>
      <c r="GI25" s="5"/>
      <c r="GJ25" s="5">
        <v>0</v>
      </c>
      <c r="GK25" s="5"/>
      <c r="GL25" s="1"/>
      <c r="GM25" s="5"/>
      <c r="GN25" s="5"/>
      <c r="GO25" s="5"/>
      <c r="GP25" s="5"/>
      <c r="GQ25" s="1"/>
      <c r="GR25" s="5"/>
      <c r="GS25" s="5"/>
      <c r="GT25" s="5"/>
      <c r="GU25" s="5"/>
      <c r="GV25" s="1"/>
      <c r="GW25" s="5"/>
      <c r="GX25" s="5"/>
      <c r="GY25" s="5"/>
      <c r="GZ25" s="5">
        <v>1</v>
      </c>
      <c r="HA25" s="5" t="s">
        <v>20</v>
      </c>
      <c r="HB25" s="7"/>
      <c r="HC25" s="5"/>
      <c r="HD25" s="1"/>
      <c r="HE25" s="5"/>
      <c r="HF25" s="5"/>
      <c r="HG25" s="5"/>
      <c r="HH25" s="5"/>
      <c r="HI25" s="1"/>
      <c r="HJ25" s="5"/>
      <c r="HK25" s="5"/>
      <c r="HL25" s="5"/>
      <c r="HM25" s="5"/>
      <c r="HN25" s="1"/>
      <c r="HO25" s="5"/>
      <c r="HP25" s="5"/>
      <c r="HQ25" s="5"/>
      <c r="HR25" s="5"/>
      <c r="HS25" s="1"/>
      <c r="HT25" s="5"/>
      <c r="HU25" s="5"/>
      <c r="HV25" s="5"/>
      <c r="HW25" s="5">
        <v>1</v>
      </c>
      <c r="HX25" s="5" t="s">
        <v>20</v>
      </c>
      <c r="HY25" s="7"/>
      <c r="HZ25" s="5"/>
      <c r="IA25" s="1"/>
      <c r="IB25" s="5"/>
      <c r="IC25" s="5"/>
      <c r="ID25" s="5"/>
      <c r="IE25" s="5"/>
      <c r="IF25" s="1"/>
      <c r="IG25" s="5"/>
      <c r="IH25" s="5"/>
      <c r="II25" s="5"/>
      <c r="IJ25" s="5"/>
      <c r="IK25" s="1"/>
      <c r="IL25" s="5"/>
      <c r="IM25" s="5"/>
      <c r="IN25" s="5"/>
      <c r="IO25" s="5"/>
      <c r="IP25" s="1"/>
      <c r="IQ25" s="5"/>
      <c r="IR25" s="5"/>
      <c r="IS25" s="5"/>
      <c r="IT25" s="5">
        <v>1</v>
      </c>
      <c r="IU25" s="5" t="s">
        <v>20</v>
      </c>
      <c r="IV25" s="7"/>
      <c r="IW25" s="5">
        <v>937</v>
      </c>
      <c r="IX25" s="1"/>
      <c r="IY25" s="5"/>
      <c r="IZ25" s="5"/>
      <c r="JA25" s="5"/>
      <c r="JB25" s="5">
        <v>905400.00000000012</v>
      </c>
      <c r="JC25" s="1"/>
      <c r="JD25" s="5"/>
      <c r="JE25" s="5"/>
      <c r="JF25" s="5"/>
      <c r="JG25" s="5"/>
      <c r="JH25" s="1"/>
      <c r="JI25" s="5"/>
      <c r="JJ25" s="5"/>
      <c r="JK25" s="5"/>
      <c r="JL25" s="5"/>
      <c r="JM25" s="1"/>
      <c r="JN25" s="5"/>
      <c r="JO25" s="5"/>
      <c r="JP25" s="5"/>
      <c r="JQ25" s="5">
        <v>1</v>
      </c>
      <c r="JR25" s="5" t="s">
        <v>20</v>
      </c>
      <c r="JS25" s="7"/>
      <c r="JT25" s="5"/>
      <c r="JU25" s="1"/>
      <c r="JV25" s="5"/>
      <c r="JW25" s="5"/>
      <c r="JX25" s="5"/>
      <c r="JY25" s="5"/>
      <c r="JZ25" s="1"/>
      <c r="KA25" s="5"/>
      <c r="KB25" s="5"/>
      <c r="KC25" s="5"/>
      <c r="KD25" s="5"/>
      <c r="KE25" s="1"/>
      <c r="KF25" s="5"/>
      <c r="KG25" s="5"/>
      <c r="KH25" s="5"/>
      <c r="KI25" s="5"/>
      <c r="KJ25" s="1"/>
      <c r="KK25" s="5"/>
      <c r="KL25" s="5"/>
      <c r="KM25" s="5"/>
      <c r="KN25" s="5">
        <v>1</v>
      </c>
      <c r="KO25" s="5" t="s">
        <v>20</v>
      </c>
      <c r="KP25" s="7"/>
      <c r="KQ25" s="5"/>
      <c r="KR25" s="1"/>
      <c r="KS25" s="5"/>
      <c r="KT25" s="5"/>
      <c r="KU25" s="5"/>
      <c r="KV25" s="5"/>
      <c r="KW25" s="1"/>
      <c r="KX25" s="5"/>
      <c r="KY25" s="5"/>
      <c r="KZ25" s="5"/>
      <c r="LA25" s="5"/>
      <c r="LB25" s="1"/>
      <c r="LC25" s="5"/>
      <c r="LD25" s="5"/>
      <c r="LE25" s="5"/>
      <c r="LF25" s="5"/>
      <c r="LG25" s="1"/>
      <c r="LH25" s="5"/>
      <c r="LI25" s="5"/>
      <c r="LJ25" s="5"/>
      <c r="LK25" s="5">
        <v>1</v>
      </c>
      <c r="LL25" s="5" t="s">
        <v>20</v>
      </c>
      <c r="LM25" s="7"/>
      <c r="LN25" s="5"/>
      <c r="LO25" s="1"/>
      <c r="LP25" s="5"/>
      <c r="LQ25" s="5"/>
      <c r="LR25" s="5"/>
      <c r="LS25" s="5"/>
      <c r="LT25" s="1"/>
      <c r="LU25" s="5"/>
      <c r="LV25" s="5"/>
      <c r="LW25" s="5"/>
      <c r="LX25" s="5"/>
      <c r="LY25" s="1"/>
      <c r="LZ25" s="5"/>
      <c r="MA25" s="5"/>
      <c r="MB25" s="5"/>
      <c r="MC25" s="5"/>
      <c r="MD25" s="1"/>
      <c r="ME25" s="5"/>
      <c r="MF25" s="5"/>
      <c r="MG25" s="5"/>
      <c r="MH25" s="5">
        <v>1</v>
      </c>
      <c r="MI25" s="5" t="s">
        <v>20</v>
      </c>
      <c r="MJ25" s="7"/>
      <c r="MK25" s="5"/>
      <c r="ML25" s="1"/>
      <c r="MM25" s="5"/>
      <c r="MN25" s="5"/>
      <c r="MO25" s="5"/>
      <c r="MP25" s="5"/>
      <c r="MQ25" s="1"/>
      <c r="MR25" s="5"/>
      <c r="MS25" s="5"/>
      <c r="MT25" s="5"/>
      <c r="MU25" s="5"/>
      <c r="MV25" s="1"/>
      <c r="MW25" s="5"/>
      <c r="MX25" s="5"/>
      <c r="MY25" s="5"/>
      <c r="MZ25" s="5"/>
      <c r="NA25" s="1"/>
      <c r="NB25" s="5"/>
      <c r="NC25" s="5"/>
      <c r="ND25" s="5"/>
      <c r="NE25" s="5">
        <v>1</v>
      </c>
      <c r="NF25" s="5" t="s">
        <v>20</v>
      </c>
      <c r="NG25" s="7"/>
      <c r="NH25" s="5"/>
      <c r="NI25" s="1"/>
      <c r="NJ25" s="5"/>
      <c r="NK25" s="5"/>
      <c r="NL25" s="5"/>
      <c r="NM25" s="5"/>
      <c r="NN25" s="1"/>
      <c r="NO25" s="5"/>
      <c r="NP25" s="5"/>
      <c r="NQ25" s="5"/>
      <c r="NR25" s="5"/>
      <c r="NS25" s="1"/>
      <c r="NT25" s="5"/>
      <c r="NU25" s="5"/>
      <c r="NV25" s="5"/>
      <c r="NW25" s="5"/>
      <c r="NX25" s="1"/>
      <c r="NY25" s="5"/>
      <c r="NZ25" s="5"/>
      <c r="OA25" s="5"/>
    </row>
    <row r="26" spans="1:391" ht="18.5" customHeight="1">
      <c r="A26" s="5">
        <v>2</v>
      </c>
      <c r="B26" s="5" t="s">
        <v>27</v>
      </c>
      <c r="C26" s="7">
        <v>222</v>
      </c>
      <c r="D26" s="5">
        <v>219</v>
      </c>
      <c r="E26" s="1">
        <v>3</v>
      </c>
      <c r="F26" s="5"/>
      <c r="G26" s="5"/>
      <c r="H26" s="5"/>
      <c r="I26" s="5">
        <v>207326</v>
      </c>
      <c r="J26" s="1">
        <v>13828</v>
      </c>
      <c r="K26" s="5"/>
      <c r="L26" s="5"/>
      <c r="M26" s="5"/>
      <c r="N26" s="5"/>
      <c r="O26" s="1"/>
      <c r="P26" s="5"/>
      <c r="Q26" s="5"/>
      <c r="R26" s="5"/>
      <c r="S26" s="5"/>
      <c r="T26" s="1"/>
      <c r="U26" s="5"/>
      <c r="V26" s="5"/>
      <c r="W26" s="5"/>
      <c r="X26" s="5">
        <v>2</v>
      </c>
      <c r="Y26" s="5" t="s">
        <v>27</v>
      </c>
      <c r="Z26" s="7"/>
      <c r="AA26" s="5"/>
      <c r="AB26" s="1"/>
      <c r="AC26" s="5"/>
      <c r="AD26" s="5"/>
      <c r="AE26" s="5"/>
      <c r="AF26" s="5"/>
      <c r="AG26" s="1"/>
      <c r="AH26" s="5"/>
      <c r="AI26" s="5"/>
      <c r="AJ26" s="5"/>
      <c r="AK26" s="5"/>
      <c r="AL26" s="1"/>
      <c r="AM26" s="5"/>
      <c r="AN26" s="5"/>
      <c r="AO26" s="5"/>
      <c r="AP26" s="5"/>
      <c r="AQ26" s="1"/>
      <c r="AR26" s="5"/>
      <c r="AS26" s="5"/>
      <c r="AT26" s="5"/>
      <c r="AU26" s="5">
        <v>2</v>
      </c>
      <c r="AV26" s="5" t="s">
        <v>27</v>
      </c>
      <c r="AW26" s="7"/>
      <c r="AX26" s="5"/>
      <c r="AY26" s="1"/>
      <c r="AZ26" s="5"/>
      <c r="BA26" s="5"/>
      <c r="BB26" s="5"/>
      <c r="BC26" s="5"/>
      <c r="BD26" s="1"/>
      <c r="BE26" s="5"/>
      <c r="BF26" s="5"/>
      <c r="BG26" s="5"/>
      <c r="BH26" s="5"/>
      <c r="BI26" s="1"/>
      <c r="BJ26" s="5"/>
      <c r="BK26" s="5"/>
      <c r="BL26" s="5"/>
      <c r="BM26" s="5"/>
      <c r="BN26" s="1"/>
      <c r="BO26" s="5"/>
      <c r="BP26" s="5"/>
      <c r="BQ26" s="5"/>
      <c r="BR26" s="5">
        <v>2</v>
      </c>
      <c r="BS26" s="5" t="s">
        <v>27</v>
      </c>
      <c r="BT26" s="7">
        <v>358</v>
      </c>
      <c r="BU26" s="5">
        <v>194</v>
      </c>
      <c r="BV26" s="1">
        <v>164</v>
      </c>
      <c r="BW26" s="5"/>
      <c r="BX26" s="5"/>
      <c r="BY26" s="5"/>
      <c r="BZ26" s="5">
        <v>151498.6</v>
      </c>
      <c r="CA26" s="1">
        <v>90621.2</v>
      </c>
      <c r="CB26" s="5"/>
      <c r="CC26" s="5"/>
      <c r="CD26" s="5"/>
      <c r="CE26" s="5"/>
      <c r="CF26" s="1"/>
      <c r="CG26" s="5"/>
      <c r="CH26" s="5"/>
      <c r="CI26" s="5"/>
      <c r="CJ26" s="5"/>
      <c r="CK26" s="1"/>
      <c r="CL26" s="5"/>
      <c r="CM26" s="5"/>
      <c r="CN26" s="5"/>
      <c r="CO26" s="5">
        <v>2</v>
      </c>
      <c r="CP26" s="5" t="s">
        <v>27</v>
      </c>
      <c r="CQ26" s="7">
        <v>499</v>
      </c>
      <c r="CR26" s="5">
        <v>0</v>
      </c>
      <c r="CS26" s="1">
        <v>0</v>
      </c>
      <c r="CT26" s="5">
        <v>0</v>
      </c>
      <c r="CU26" s="5">
        <v>0</v>
      </c>
      <c r="CV26" s="5"/>
      <c r="CW26" s="5"/>
      <c r="CX26" s="1"/>
      <c r="CY26" s="5"/>
      <c r="CZ26" s="5"/>
      <c r="DA26" s="5"/>
      <c r="DB26" s="5"/>
      <c r="DC26" s="1"/>
      <c r="DD26" s="5"/>
      <c r="DE26" s="5"/>
      <c r="DF26" s="5"/>
      <c r="DG26" s="5"/>
      <c r="DH26" s="1"/>
      <c r="DI26" s="5"/>
      <c r="DJ26" s="5"/>
      <c r="DK26" s="5"/>
      <c r="DL26" s="5">
        <v>2</v>
      </c>
      <c r="DM26" s="5" t="s">
        <v>27</v>
      </c>
      <c r="DN26" s="7"/>
      <c r="DO26" s="5"/>
      <c r="DP26" s="1"/>
      <c r="DQ26" s="5"/>
      <c r="DR26" s="5"/>
      <c r="DS26" s="5"/>
      <c r="DT26" s="5"/>
      <c r="DU26" s="1"/>
      <c r="DV26" s="5"/>
      <c r="DW26" s="5"/>
      <c r="DX26" s="5"/>
      <c r="DY26" s="5"/>
      <c r="DZ26" s="1"/>
      <c r="EA26" s="5"/>
      <c r="EB26" s="5"/>
      <c r="EC26" s="5"/>
      <c r="ED26" s="5"/>
      <c r="EE26" s="1"/>
      <c r="EF26" s="5"/>
      <c r="EG26" s="5"/>
      <c r="EH26" s="5"/>
      <c r="EI26" s="5">
        <v>2</v>
      </c>
      <c r="EJ26" s="5" t="s">
        <v>27</v>
      </c>
      <c r="EK26" s="7"/>
      <c r="EL26" s="5"/>
      <c r="EM26" s="1"/>
      <c r="EN26" s="5"/>
      <c r="EO26" s="5"/>
      <c r="EP26" s="5"/>
      <c r="EQ26" s="5"/>
      <c r="ER26" s="1"/>
      <c r="ES26" s="5"/>
      <c r="ET26" s="5"/>
      <c r="EU26" s="5"/>
      <c r="EV26" s="5"/>
      <c r="EW26" s="1"/>
      <c r="EX26" s="5"/>
      <c r="EY26" s="5"/>
      <c r="EZ26" s="5"/>
      <c r="FA26" s="5"/>
      <c r="FB26" s="1"/>
      <c r="FC26" s="5"/>
      <c r="FD26" s="5"/>
      <c r="FE26" s="5"/>
      <c r="FF26" s="5">
        <v>2</v>
      </c>
      <c r="FG26" s="5" t="s">
        <v>27</v>
      </c>
      <c r="FH26" s="7"/>
      <c r="FI26" s="5"/>
      <c r="FJ26" s="1"/>
      <c r="FK26" s="5"/>
      <c r="FL26" s="5"/>
      <c r="FM26" s="5"/>
      <c r="FN26" s="5"/>
      <c r="FO26" s="1"/>
      <c r="FP26" s="5"/>
      <c r="FQ26" s="5"/>
      <c r="FR26" s="5"/>
      <c r="FS26" s="5"/>
      <c r="FT26" s="1"/>
      <c r="FU26" s="5"/>
      <c r="FV26" s="5"/>
      <c r="FW26" s="5"/>
      <c r="FX26" s="5"/>
      <c r="FY26" s="1"/>
      <c r="FZ26" s="5"/>
      <c r="GA26" s="5"/>
      <c r="GB26" s="5"/>
      <c r="GC26" s="5">
        <v>2</v>
      </c>
      <c r="GD26" s="5" t="s">
        <v>27</v>
      </c>
      <c r="GE26" s="7"/>
      <c r="GF26" s="5"/>
      <c r="GG26" s="1"/>
      <c r="GH26" s="5"/>
      <c r="GI26" s="5"/>
      <c r="GJ26" s="5">
        <v>0</v>
      </c>
      <c r="GK26" s="5"/>
      <c r="GL26" s="1"/>
      <c r="GM26" s="5"/>
      <c r="GN26" s="5"/>
      <c r="GO26" s="5"/>
      <c r="GP26" s="5"/>
      <c r="GQ26" s="1"/>
      <c r="GR26" s="5"/>
      <c r="GS26" s="5"/>
      <c r="GT26" s="5"/>
      <c r="GU26" s="5"/>
      <c r="GV26" s="1"/>
      <c r="GW26" s="5"/>
      <c r="GX26" s="5"/>
      <c r="GY26" s="5"/>
      <c r="GZ26" s="5">
        <v>2</v>
      </c>
      <c r="HA26" s="5" t="s">
        <v>27</v>
      </c>
      <c r="HB26" s="7"/>
      <c r="HC26" s="5"/>
      <c r="HD26" s="1"/>
      <c r="HE26" s="5"/>
      <c r="HF26" s="5"/>
      <c r="HG26" s="5"/>
      <c r="HH26" s="5"/>
      <c r="HI26" s="1"/>
      <c r="HJ26" s="5"/>
      <c r="HK26" s="5"/>
      <c r="HL26" s="5"/>
      <c r="HM26" s="5"/>
      <c r="HN26" s="1"/>
      <c r="HO26" s="5"/>
      <c r="HP26" s="5"/>
      <c r="HQ26" s="5"/>
      <c r="HR26" s="5"/>
      <c r="HS26" s="1"/>
      <c r="HT26" s="5"/>
      <c r="HU26" s="5"/>
      <c r="HV26" s="5"/>
      <c r="HW26" s="5">
        <v>2</v>
      </c>
      <c r="HX26" s="5" t="s">
        <v>27</v>
      </c>
      <c r="HY26" s="7"/>
      <c r="HZ26" s="5"/>
      <c r="IA26" s="1"/>
      <c r="IB26" s="5"/>
      <c r="IC26" s="5"/>
      <c r="ID26" s="5"/>
      <c r="IE26" s="5"/>
      <c r="IF26" s="1"/>
      <c r="IG26" s="5"/>
      <c r="IH26" s="5"/>
      <c r="II26" s="5"/>
      <c r="IJ26" s="5"/>
      <c r="IK26" s="1"/>
      <c r="IL26" s="5"/>
      <c r="IM26" s="5"/>
      <c r="IN26" s="5"/>
      <c r="IO26" s="5"/>
      <c r="IP26" s="1"/>
      <c r="IQ26" s="5"/>
      <c r="IR26" s="5"/>
      <c r="IS26" s="5"/>
      <c r="IT26" s="5">
        <v>2</v>
      </c>
      <c r="IU26" s="5" t="s">
        <v>27</v>
      </c>
      <c r="IV26" s="7"/>
      <c r="IW26" s="5">
        <v>839</v>
      </c>
      <c r="IX26" s="1"/>
      <c r="IY26" s="5"/>
      <c r="IZ26" s="5"/>
      <c r="JA26" s="5"/>
      <c r="JB26" s="5">
        <v>808300</v>
      </c>
      <c r="JC26" s="1"/>
      <c r="JD26" s="5"/>
      <c r="JE26" s="5"/>
      <c r="JF26" s="5"/>
      <c r="JG26" s="5"/>
      <c r="JH26" s="1"/>
      <c r="JI26" s="5"/>
      <c r="JJ26" s="5"/>
      <c r="JK26" s="5"/>
      <c r="JL26" s="5"/>
      <c r="JM26" s="1"/>
      <c r="JN26" s="5"/>
      <c r="JO26" s="5"/>
      <c r="JP26" s="5"/>
      <c r="JQ26" s="5">
        <v>2</v>
      </c>
      <c r="JR26" s="5" t="s">
        <v>27</v>
      </c>
      <c r="JS26" s="7"/>
      <c r="JT26" s="5"/>
      <c r="JU26" s="1"/>
      <c r="JV26" s="5"/>
      <c r="JW26" s="5"/>
      <c r="JX26" s="5"/>
      <c r="JY26" s="5"/>
      <c r="JZ26" s="1"/>
      <c r="KA26" s="5"/>
      <c r="KB26" s="5"/>
      <c r="KC26" s="5"/>
      <c r="KD26" s="5"/>
      <c r="KE26" s="1"/>
      <c r="KF26" s="5"/>
      <c r="KG26" s="5"/>
      <c r="KH26" s="5"/>
      <c r="KI26" s="5"/>
      <c r="KJ26" s="1"/>
      <c r="KK26" s="5"/>
      <c r="KL26" s="5"/>
      <c r="KM26" s="5"/>
      <c r="KN26" s="5">
        <v>2</v>
      </c>
      <c r="KO26" s="5" t="s">
        <v>27</v>
      </c>
      <c r="KP26" s="7"/>
      <c r="KQ26" s="5"/>
      <c r="KR26" s="1"/>
      <c r="KS26" s="5"/>
      <c r="KT26" s="5"/>
      <c r="KU26" s="5"/>
      <c r="KV26" s="5"/>
      <c r="KW26" s="1"/>
      <c r="KX26" s="5"/>
      <c r="KY26" s="5"/>
      <c r="KZ26" s="5"/>
      <c r="LA26" s="5"/>
      <c r="LB26" s="1"/>
      <c r="LC26" s="5"/>
      <c r="LD26" s="5"/>
      <c r="LE26" s="5"/>
      <c r="LF26" s="5"/>
      <c r="LG26" s="1"/>
      <c r="LH26" s="5"/>
      <c r="LI26" s="5"/>
      <c r="LJ26" s="5"/>
      <c r="LK26" s="5">
        <v>2</v>
      </c>
      <c r="LL26" s="5" t="s">
        <v>27</v>
      </c>
      <c r="LM26" s="7"/>
      <c r="LN26" s="5"/>
      <c r="LO26" s="1"/>
      <c r="LP26" s="5"/>
      <c r="LQ26" s="5"/>
      <c r="LR26" s="5"/>
      <c r="LS26" s="5"/>
      <c r="LT26" s="1"/>
      <c r="LU26" s="5"/>
      <c r="LV26" s="5"/>
      <c r="LW26" s="5"/>
      <c r="LX26" s="5"/>
      <c r="LY26" s="1"/>
      <c r="LZ26" s="5"/>
      <c r="MA26" s="5"/>
      <c r="MB26" s="5"/>
      <c r="MC26" s="5"/>
      <c r="MD26" s="1"/>
      <c r="ME26" s="5"/>
      <c r="MF26" s="5"/>
      <c r="MG26" s="5"/>
      <c r="MH26" s="5">
        <v>2</v>
      </c>
      <c r="MI26" s="5" t="s">
        <v>27</v>
      </c>
      <c r="MJ26" s="7"/>
      <c r="MK26" s="5"/>
      <c r="ML26" s="1"/>
      <c r="MM26" s="5"/>
      <c r="MN26" s="5"/>
      <c r="MO26" s="5"/>
      <c r="MP26" s="5"/>
      <c r="MQ26" s="1"/>
      <c r="MR26" s="5"/>
      <c r="MS26" s="5"/>
      <c r="MT26" s="5"/>
      <c r="MU26" s="5"/>
      <c r="MV26" s="1"/>
      <c r="MW26" s="5"/>
      <c r="MX26" s="5"/>
      <c r="MY26" s="5"/>
      <c r="MZ26" s="5"/>
      <c r="NA26" s="1"/>
      <c r="NB26" s="5"/>
      <c r="NC26" s="5"/>
      <c r="ND26" s="5"/>
      <c r="NE26" s="5">
        <v>2</v>
      </c>
      <c r="NF26" s="5" t="s">
        <v>27</v>
      </c>
      <c r="NG26" s="7"/>
      <c r="NH26" s="5"/>
      <c r="NI26" s="1"/>
      <c r="NJ26" s="5"/>
      <c r="NK26" s="5"/>
      <c r="NL26" s="5"/>
      <c r="NM26" s="5"/>
      <c r="NN26" s="1"/>
      <c r="NO26" s="5"/>
      <c r="NP26" s="5"/>
      <c r="NQ26" s="5"/>
      <c r="NR26" s="5"/>
      <c r="NS26" s="1"/>
      <c r="NT26" s="5"/>
      <c r="NU26" s="5"/>
      <c r="NV26" s="5"/>
      <c r="NW26" s="5"/>
      <c r="NX26" s="1"/>
      <c r="NY26" s="5"/>
      <c r="NZ26" s="5"/>
      <c r="OA26" s="5"/>
    </row>
    <row r="27" spans="1:391" ht="18.5" customHeight="1">
      <c r="A27" s="5">
        <v>3</v>
      </c>
      <c r="B27" s="5" t="s">
        <v>28</v>
      </c>
      <c r="C27" s="7">
        <v>0</v>
      </c>
      <c r="D27" s="5">
        <v>0</v>
      </c>
      <c r="E27" s="1">
        <v>0</v>
      </c>
      <c r="F27" s="5"/>
      <c r="G27" s="5"/>
      <c r="H27" s="5"/>
      <c r="I27" s="5"/>
      <c r="J27" s="1"/>
      <c r="K27" s="5"/>
      <c r="L27" s="5"/>
      <c r="M27" s="5"/>
      <c r="N27" s="5"/>
      <c r="O27" s="1"/>
      <c r="P27" s="5"/>
      <c r="Q27" s="5"/>
      <c r="R27" s="5"/>
      <c r="S27" s="5"/>
      <c r="T27" s="1"/>
      <c r="U27" s="5"/>
      <c r="V27" s="5"/>
      <c r="W27" s="5"/>
      <c r="X27" s="5">
        <v>3</v>
      </c>
      <c r="Y27" s="5" t="s">
        <v>28</v>
      </c>
      <c r="Z27" s="7"/>
      <c r="AA27" s="5"/>
      <c r="AB27" s="1"/>
      <c r="AC27" s="5"/>
      <c r="AD27" s="5"/>
      <c r="AE27" s="5"/>
      <c r="AF27" s="5"/>
      <c r="AG27" s="1"/>
      <c r="AH27" s="5"/>
      <c r="AI27" s="5"/>
      <c r="AJ27" s="5"/>
      <c r="AK27" s="5"/>
      <c r="AL27" s="1"/>
      <c r="AM27" s="5"/>
      <c r="AN27" s="5"/>
      <c r="AO27" s="5"/>
      <c r="AP27" s="5"/>
      <c r="AQ27" s="1"/>
      <c r="AR27" s="5"/>
      <c r="AS27" s="5"/>
      <c r="AT27" s="5"/>
      <c r="AU27" s="5">
        <v>3</v>
      </c>
      <c r="AV27" s="5" t="s">
        <v>28</v>
      </c>
      <c r="AW27" s="7"/>
      <c r="AX27" s="5"/>
      <c r="AY27" s="1"/>
      <c r="AZ27" s="5"/>
      <c r="BA27" s="5"/>
      <c r="BB27" s="5"/>
      <c r="BC27" s="5"/>
      <c r="BD27" s="1"/>
      <c r="BE27" s="5"/>
      <c r="BF27" s="5"/>
      <c r="BG27" s="5"/>
      <c r="BH27" s="5"/>
      <c r="BI27" s="1"/>
      <c r="BJ27" s="5"/>
      <c r="BK27" s="5"/>
      <c r="BL27" s="5"/>
      <c r="BM27" s="5"/>
      <c r="BN27" s="1"/>
      <c r="BO27" s="5"/>
      <c r="BP27" s="5"/>
      <c r="BQ27" s="5"/>
      <c r="BR27" s="5">
        <v>3</v>
      </c>
      <c r="BS27" s="5" t="s">
        <v>28</v>
      </c>
      <c r="BT27" s="7">
        <v>0</v>
      </c>
      <c r="BU27" s="5"/>
      <c r="BV27" s="1"/>
      <c r="BW27" s="5"/>
      <c r="BX27" s="5"/>
      <c r="BY27" s="5"/>
      <c r="BZ27" s="5"/>
      <c r="CA27" s="1"/>
      <c r="CB27" s="5"/>
      <c r="CC27" s="5"/>
      <c r="CD27" s="5"/>
      <c r="CE27" s="5"/>
      <c r="CF27" s="1"/>
      <c r="CG27" s="5"/>
      <c r="CH27" s="5"/>
      <c r="CI27" s="5"/>
      <c r="CJ27" s="5"/>
      <c r="CK27" s="1"/>
      <c r="CL27" s="5"/>
      <c r="CM27" s="5"/>
      <c r="CN27" s="5"/>
      <c r="CO27" s="5">
        <v>3</v>
      </c>
      <c r="CP27" s="5" t="s">
        <v>28</v>
      </c>
      <c r="CQ27" s="7">
        <v>0</v>
      </c>
      <c r="CR27" s="5">
        <v>0</v>
      </c>
      <c r="CS27" s="1">
        <v>0</v>
      </c>
      <c r="CT27" s="5">
        <v>0</v>
      </c>
      <c r="CU27" s="5">
        <v>0</v>
      </c>
      <c r="CV27" s="5"/>
      <c r="CW27" s="5"/>
      <c r="CX27" s="1"/>
      <c r="CY27" s="5"/>
      <c r="CZ27" s="5"/>
      <c r="DA27" s="5"/>
      <c r="DB27" s="5"/>
      <c r="DC27" s="1"/>
      <c r="DD27" s="5"/>
      <c r="DE27" s="5"/>
      <c r="DF27" s="5"/>
      <c r="DG27" s="5"/>
      <c r="DH27" s="1"/>
      <c r="DI27" s="5"/>
      <c r="DJ27" s="5"/>
      <c r="DK27" s="5"/>
      <c r="DL27" s="5">
        <v>3</v>
      </c>
      <c r="DM27" s="5" t="s">
        <v>28</v>
      </c>
      <c r="DN27" s="7"/>
      <c r="DO27" s="5"/>
      <c r="DP27" s="1"/>
      <c r="DQ27" s="5"/>
      <c r="DR27" s="5"/>
      <c r="DS27" s="5"/>
      <c r="DT27" s="5"/>
      <c r="DU27" s="1"/>
      <c r="DV27" s="5"/>
      <c r="DW27" s="5"/>
      <c r="DX27" s="5"/>
      <c r="DY27" s="5"/>
      <c r="DZ27" s="1"/>
      <c r="EA27" s="5"/>
      <c r="EB27" s="5"/>
      <c r="EC27" s="5"/>
      <c r="ED27" s="5"/>
      <c r="EE27" s="1"/>
      <c r="EF27" s="5"/>
      <c r="EG27" s="5"/>
      <c r="EH27" s="5"/>
      <c r="EI27" s="5">
        <v>3</v>
      </c>
      <c r="EJ27" s="5" t="s">
        <v>28</v>
      </c>
      <c r="EK27" s="7"/>
      <c r="EL27" s="5"/>
      <c r="EM27" s="1"/>
      <c r="EN27" s="5"/>
      <c r="EO27" s="5"/>
      <c r="EP27" s="5"/>
      <c r="EQ27" s="5"/>
      <c r="ER27" s="1"/>
      <c r="ES27" s="5"/>
      <c r="ET27" s="5"/>
      <c r="EU27" s="5"/>
      <c r="EV27" s="5"/>
      <c r="EW27" s="1"/>
      <c r="EX27" s="5"/>
      <c r="EY27" s="5"/>
      <c r="EZ27" s="5"/>
      <c r="FA27" s="5"/>
      <c r="FB27" s="1"/>
      <c r="FC27" s="5"/>
      <c r="FD27" s="5"/>
      <c r="FE27" s="5"/>
      <c r="FF27" s="5">
        <v>3</v>
      </c>
      <c r="FG27" s="5" t="s">
        <v>28</v>
      </c>
      <c r="FH27" s="7"/>
      <c r="FI27" s="5"/>
      <c r="FJ27" s="1"/>
      <c r="FK27" s="5"/>
      <c r="FL27" s="5"/>
      <c r="FM27" s="5"/>
      <c r="FN27" s="5"/>
      <c r="FO27" s="1"/>
      <c r="FP27" s="5"/>
      <c r="FQ27" s="5"/>
      <c r="FR27" s="5"/>
      <c r="FS27" s="5"/>
      <c r="FT27" s="1"/>
      <c r="FU27" s="5"/>
      <c r="FV27" s="5"/>
      <c r="FW27" s="5"/>
      <c r="FX27" s="5"/>
      <c r="FY27" s="1"/>
      <c r="FZ27" s="5"/>
      <c r="GA27" s="5"/>
      <c r="GB27" s="5"/>
      <c r="GC27" s="5">
        <v>3</v>
      </c>
      <c r="GD27" s="5" t="s">
        <v>28</v>
      </c>
      <c r="GE27" s="7"/>
      <c r="GF27" s="5"/>
      <c r="GG27" s="1"/>
      <c r="GH27" s="5"/>
      <c r="GI27" s="5"/>
      <c r="GJ27" s="5">
        <v>0</v>
      </c>
      <c r="GK27" s="5"/>
      <c r="GL27" s="1"/>
      <c r="GM27" s="5"/>
      <c r="GN27" s="5"/>
      <c r="GO27" s="5"/>
      <c r="GP27" s="5"/>
      <c r="GQ27" s="1"/>
      <c r="GR27" s="5"/>
      <c r="GS27" s="5"/>
      <c r="GT27" s="5"/>
      <c r="GU27" s="5"/>
      <c r="GV27" s="1"/>
      <c r="GW27" s="5"/>
      <c r="GX27" s="5"/>
      <c r="GY27" s="5"/>
      <c r="GZ27" s="5">
        <v>3</v>
      </c>
      <c r="HA27" s="5" t="s">
        <v>28</v>
      </c>
      <c r="HB27" s="7"/>
      <c r="HC27" s="5"/>
      <c r="HD27" s="1"/>
      <c r="HE27" s="5"/>
      <c r="HF27" s="5"/>
      <c r="HG27" s="5"/>
      <c r="HH27" s="5"/>
      <c r="HI27" s="1"/>
      <c r="HJ27" s="5"/>
      <c r="HK27" s="5"/>
      <c r="HL27" s="5"/>
      <c r="HM27" s="5"/>
      <c r="HN27" s="1"/>
      <c r="HO27" s="5"/>
      <c r="HP27" s="5"/>
      <c r="HQ27" s="5"/>
      <c r="HR27" s="5"/>
      <c r="HS27" s="1"/>
      <c r="HT27" s="5"/>
      <c r="HU27" s="5"/>
      <c r="HV27" s="5"/>
      <c r="HW27" s="5">
        <v>3</v>
      </c>
      <c r="HX27" s="5" t="s">
        <v>28</v>
      </c>
      <c r="HY27" s="7"/>
      <c r="HZ27" s="5"/>
      <c r="IA27" s="1"/>
      <c r="IB27" s="5"/>
      <c r="IC27" s="5"/>
      <c r="ID27" s="5"/>
      <c r="IE27" s="5"/>
      <c r="IF27" s="1"/>
      <c r="IG27" s="5"/>
      <c r="IH27" s="5"/>
      <c r="II27" s="5"/>
      <c r="IJ27" s="5"/>
      <c r="IK27" s="1"/>
      <c r="IL27" s="5"/>
      <c r="IM27" s="5"/>
      <c r="IN27" s="5"/>
      <c r="IO27" s="5"/>
      <c r="IP27" s="1"/>
      <c r="IQ27" s="5"/>
      <c r="IR27" s="5"/>
      <c r="IS27" s="5"/>
      <c r="IT27" s="5">
        <v>3</v>
      </c>
      <c r="IU27" s="5" t="s">
        <v>28</v>
      </c>
      <c r="IV27" s="7"/>
      <c r="IW27" s="5">
        <v>98</v>
      </c>
      <c r="IX27" s="1"/>
      <c r="IY27" s="5"/>
      <c r="IZ27" s="5"/>
      <c r="JA27" s="5"/>
      <c r="JB27" s="5">
        <v>97100</v>
      </c>
      <c r="JC27" s="1"/>
      <c r="JD27" s="5"/>
      <c r="JE27" s="5"/>
      <c r="JF27" s="5"/>
      <c r="JG27" s="5"/>
      <c r="JH27" s="1"/>
      <c r="JI27" s="5"/>
      <c r="JJ27" s="5"/>
      <c r="JK27" s="5"/>
      <c r="JL27" s="5"/>
      <c r="JM27" s="1"/>
      <c r="JN27" s="5"/>
      <c r="JO27" s="5"/>
      <c r="JP27" s="5"/>
      <c r="JQ27" s="5">
        <v>3</v>
      </c>
      <c r="JR27" s="5" t="s">
        <v>28</v>
      </c>
      <c r="JS27" s="7"/>
      <c r="JT27" s="5"/>
      <c r="JU27" s="1"/>
      <c r="JV27" s="5"/>
      <c r="JW27" s="5"/>
      <c r="JX27" s="5"/>
      <c r="JY27" s="5"/>
      <c r="JZ27" s="1"/>
      <c r="KA27" s="5"/>
      <c r="KB27" s="5"/>
      <c r="KC27" s="5"/>
      <c r="KD27" s="5"/>
      <c r="KE27" s="1"/>
      <c r="KF27" s="5"/>
      <c r="KG27" s="5"/>
      <c r="KH27" s="5"/>
      <c r="KI27" s="5"/>
      <c r="KJ27" s="1"/>
      <c r="KK27" s="5"/>
      <c r="KL27" s="5"/>
      <c r="KM27" s="5"/>
      <c r="KN27" s="5">
        <v>3</v>
      </c>
      <c r="KO27" s="5" t="s">
        <v>28</v>
      </c>
      <c r="KP27" s="7"/>
      <c r="KQ27" s="5"/>
      <c r="KR27" s="1"/>
      <c r="KS27" s="5"/>
      <c r="KT27" s="5"/>
      <c r="KU27" s="5"/>
      <c r="KV27" s="5"/>
      <c r="KW27" s="1"/>
      <c r="KX27" s="5"/>
      <c r="KY27" s="5"/>
      <c r="KZ27" s="5"/>
      <c r="LA27" s="5"/>
      <c r="LB27" s="1"/>
      <c r="LC27" s="5"/>
      <c r="LD27" s="5"/>
      <c r="LE27" s="5"/>
      <c r="LF27" s="5"/>
      <c r="LG27" s="1"/>
      <c r="LH27" s="5"/>
      <c r="LI27" s="5"/>
      <c r="LJ27" s="5"/>
      <c r="LK27" s="5">
        <v>3</v>
      </c>
      <c r="LL27" s="5" t="s">
        <v>28</v>
      </c>
      <c r="LM27" s="7"/>
      <c r="LN27" s="5"/>
      <c r="LO27" s="1"/>
      <c r="LP27" s="5"/>
      <c r="LQ27" s="5"/>
      <c r="LR27" s="5"/>
      <c r="LS27" s="5"/>
      <c r="LT27" s="1"/>
      <c r="LU27" s="5"/>
      <c r="LV27" s="5"/>
      <c r="LW27" s="5"/>
      <c r="LX27" s="5"/>
      <c r="LY27" s="1"/>
      <c r="LZ27" s="5"/>
      <c r="MA27" s="5"/>
      <c r="MB27" s="5"/>
      <c r="MC27" s="5"/>
      <c r="MD27" s="1"/>
      <c r="ME27" s="5"/>
      <c r="MF27" s="5"/>
      <c r="MG27" s="5"/>
      <c r="MH27" s="5">
        <v>3</v>
      </c>
      <c r="MI27" s="5" t="s">
        <v>28</v>
      </c>
      <c r="MJ27" s="7"/>
      <c r="MK27" s="5"/>
      <c r="ML27" s="1"/>
      <c r="MM27" s="5"/>
      <c r="MN27" s="5"/>
      <c r="MO27" s="5"/>
      <c r="MP27" s="5"/>
      <c r="MQ27" s="1"/>
      <c r="MR27" s="5"/>
      <c r="MS27" s="5"/>
      <c r="MT27" s="5"/>
      <c r="MU27" s="5"/>
      <c r="MV27" s="1"/>
      <c r="MW27" s="5"/>
      <c r="MX27" s="5"/>
      <c r="MY27" s="5"/>
      <c r="MZ27" s="5"/>
      <c r="NA27" s="1"/>
      <c r="NB27" s="5"/>
      <c r="NC27" s="5"/>
      <c r="ND27" s="5"/>
      <c r="NE27" s="5">
        <v>3</v>
      </c>
      <c r="NF27" s="5" t="s">
        <v>28</v>
      </c>
      <c r="NG27" s="7"/>
      <c r="NH27" s="5"/>
      <c r="NI27" s="1"/>
      <c r="NJ27" s="5"/>
      <c r="NK27" s="5"/>
      <c r="NL27" s="5"/>
      <c r="NM27" s="5"/>
      <c r="NN27" s="1"/>
      <c r="NO27" s="5"/>
      <c r="NP27" s="5"/>
      <c r="NQ27" s="5"/>
      <c r="NR27" s="5"/>
      <c r="NS27" s="1"/>
      <c r="NT27" s="5"/>
      <c r="NU27" s="5"/>
      <c r="NV27" s="5"/>
      <c r="NW27" s="5"/>
      <c r="NX27" s="1"/>
      <c r="NY27" s="5"/>
      <c r="NZ27" s="5"/>
      <c r="OA27" s="5"/>
    </row>
    <row r="28" spans="1:391" ht="18.5" customHeight="1">
      <c r="A28" s="5">
        <v>4</v>
      </c>
      <c r="B28" s="5" t="s">
        <v>29</v>
      </c>
      <c r="C28" s="7">
        <v>222</v>
      </c>
      <c r="D28" s="5">
        <v>219</v>
      </c>
      <c r="E28" s="1">
        <v>3</v>
      </c>
      <c r="F28" s="5"/>
      <c r="G28" s="5"/>
      <c r="H28" s="5"/>
      <c r="I28" s="5">
        <v>207326</v>
      </c>
      <c r="J28" s="1">
        <v>13828</v>
      </c>
      <c r="K28" s="5"/>
      <c r="L28" s="5"/>
      <c r="M28" s="5"/>
      <c r="N28" s="5"/>
      <c r="O28" s="1"/>
      <c r="P28" s="5"/>
      <c r="Q28" s="5"/>
      <c r="R28" s="5"/>
      <c r="S28" s="5"/>
      <c r="T28" s="1"/>
      <c r="U28" s="5"/>
      <c r="V28" s="5"/>
      <c r="W28" s="5"/>
      <c r="X28" s="5">
        <v>4</v>
      </c>
      <c r="Y28" s="5" t="s">
        <v>29</v>
      </c>
      <c r="Z28" s="7"/>
      <c r="AA28" s="5"/>
      <c r="AB28" s="1"/>
      <c r="AC28" s="5"/>
      <c r="AD28" s="5"/>
      <c r="AE28" s="5"/>
      <c r="AF28" s="5"/>
      <c r="AG28" s="1"/>
      <c r="AH28" s="5"/>
      <c r="AI28" s="5"/>
      <c r="AJ28" s="5"/>
      <c r="AK28" s="5"/>
      <c r="AL28" s="1"/>
      <c r="AM28" s="5"/>
      <c r="AN28" s="5"/>
      <c r="AO28" s="5"/>
      <c r="AP28" s="5"/>
      <c r="AQ28" s="1"/>
      <c r="AR28" s="5"/>
      <c r="AS28" s="5"/>
      <c r="AT28" s="5"/>
      <c r="AU28" s="5">
        <v>4</v>
      </c>
      <c r="AV28" s="5" t="s">
        <v>29</v>
      </c>
      <c r="AW28" s="7"/>
      <c r="AX28" s="5"/>
      <c r="AY28" s="1"/>
      <c r="AZ28" s="5"/>
      <c r="BA28" s="5"/>
      <c r="BB28" s="5"/>
      <c r="BC28" s="5"/>
      <c r="BD28" s="1"/>
      <c r="BE28" s="5"/>
      <c r="BF28" s="5"/>
      <c r="BG28" s="5"/>
      <c r="BH28" s="5"/>
      <c r="BI28" s="1"/>
      <c r="BJ28" s="5"/>
      <c r="BK28" s="5"/>
      <c r="BL28" s="5"/>
      <c r="BM28" s="5"/>
      <c r="BN28" s="1"/>
      <c r="BO28" s="5"/>
      <c r="BP28" s="5"/>
      <c r="BQ28" s="5"/>
      <c r="BR28" s="5">
        <v>4</v>
      </c>
      <c r="BS28" s="5" t="s">
        <v>29</v>
      </c>
      <c r="BT28" s="7">
        <v>0</v>
      </c>
      <c r="BU28" s="5"/>
      <c r="BV28" s="1"/>
      <c r="BW28" s="5"/>
      <c r="BX28" s="5"/>
      <c r="BY28" s="5"/>
      <c r="BZ28" s="5"/>
      <c r="CA28" s="1"/>
      <c r="CB28" s="5"/>
      <c r="CC28" s="5"/>
      <c r="CD28" s="5"/>
      <c r="CE28" s="5"/>
      <c r="CF28" s="1"/>
      <c r="CG28" s="5"/>
      <c r="CH28" s="5"/>
      <c r="CI28" s="5"/>
      <c r="CJ28" s="5"/>
      <c r="CK28" s="1"/>
      <c r="CL28" s="5"/>
      <c r="CM28" s="5"/>
      <c r="CN28" s="5"/>
      <c r="CO28" s="5">
        <v>4</v>
      </c>
      <c r="CP28" s="5" t="s">
        <v>29</v>
      </c>
      <c r="CQ28" s="7">
        <v>499</v>
      </c>
      <c r="CR28" s="5">
        <v>0</v>
      </c>
      <c r="CS28" s="1">
        <v>0</v>
      </c>
      <c r="CT28" s="5">
        <v>0</v>
      </c>
      <c r="CU28" s="5">
        <v>0</v>
      </c>
      <c r="CV28" s="5"/>
      <c r="CW28" s="5"/>
      <c r="CX28" s="1"/>
      <c r="CY28" s="5"/>
      <c r="CZ28" s="5"/>
      <c r="DA28" s="5"/>
      <c r="DB28" s="5"/>
      <c r="DC28" s="1"/>
      <c r="DD28" s="5"/>
      <c r="DE28" s="5"/>
      <c r="DF28" s="5"/>
      <c r="DG28" s="5"/>
      <c r="DH28" s="1"/>
      <c r="DI28" s="5"/>
      <c r="DJ28" s="5"/>
      <c r="DK28" s="5"/>
      <c r="DL28" s="5">
        <v>4</v>
      </c>
      <c r="DM28" s="5" t="s">
        <v>29</v>
      </c>
      <c r="DN28" s="7"/>
      <c r="DO28" s="5"/>
      <c r="DP28" s="1"/>
      <c r="DQ28" s="5"/>
      <c r="DR28" s="5"/>
      <c r="DS28" s="5"/>
      <c r="DT28" s="5"/>
      <c r="DU28" s="1"/>
      <c r="DV28" s="5"/>
      <c r="DW28" s="5"/>
      <c r="DX28" s="5"/>
      <c r="DY28" s="5"/>
      <c r="DZ28" s="1"/>
      <c r="EA28" s="5"/>
      <c r="EB28" s="5"/>
      <c r="EC28" s="5"/>
      <c r="ED28" s="5"/>
      <c r="EE28" s="1"/>
      <c r="EF28" s="5"/>
      <c r="EG28" s="5"/>
      <c r="EH28" s="5"/>
      <c r="EI28" s="5">
        <v>4</v>
      </c>
      <c r="EJ28" s="5" t="s">
        <v>29</v>
      </c>
      <c r="EK28" s="7"/>
      <c r="EL28" s="5"/>
      <c r="EM28" s="1"/>
      <c r="EN28" s="5"/>
      <c r="EO28" s="5"/>
      <c r="EP28" s="5"/>
      <c r="EQ28" s="5"/>
      <c r="ER28" s="1"/>
      <c r="ES28" s="5"/>
      <c r="ET28" s="5"/>
      <c r="EU28" s="5"/>
      <c r="EV28" s="5"/>
      <c r="EW28" s="1"/>
      <c r="EX28" s="5"/>
      <c r="EY28" s="5"/>
      <c r="EZ28" s="5"/>
      <c r="FA28" s="5"/>
      <c r="FB28" s="1"/>
      <c r="FC28" s="5"/>
      <c r="FD28" s="5"/>
      <c r="FE28" s="5"/>
      <c r="FF28" s="5">
        <v>4</v>
      </c>
      <c r="FG28" s="5" t="s">
        <v>29</v>
      </c>
      <c r="FH28" s="7"/>
      <c r="FI28" s="5"/>
      <c r="FJ28" s="1"/>
      <c r="FK28" s="5"/>
      <c r="FL28" s="5"/>
      <c r="FM28" s="5"/>
      <c r="FN28" s="5"/>
      <c r="FO28" s="1"/>
      <c r="FP28" s="5"/>
      <c r="FQ28" s="5"/>
      <c r="FR28" s="5"/>
      <c r="FS28" s="5"/>
      <c r="FT28" s="1"/>
      <c r="FU28" s="5"/>
      <c r="FV28" s="5"/>
      <c r="FW28" s="5"/>
      <c r="FX28" s="5"/>
      <c r="FY28" s="1"/>
      <c r="FZ28" s="5"/>
      <c r="GA28" s="5"/>
      <c r="GB28" s="5"/>
      <c r="GC28" s="5">
        <v>4</v>
      </c>
      <c r="GD28" s="5" t="s">
        <v>29</v>
      </c>
      <c r="GE28" s="7"/>
      <c r="GF28" s="5"/>
      <c r="GG28" s="1"/>
      <c r="GH28" s="5"/>
      <c r="GI28" s="5"/>
      <c r="GJ28" s="5">
        <v>0</v>
      </c>
      <c r="GK28" s="5"/>
      <c r="GL28" s="1"/>
      <c r="GM28" s="5"/>
      <c r="GN28" s="5"/>
      <c r="GO28" s="5"/>
      <c r="GP28" s="5"/>
      <c r="GQ28" s="1"/>
      <c r="GR28" s="5"/>
      <c r="GS28" s="5"/>
      <c r="GT28" s="5"/>
      <c r="GU28" s="5"/>
      <c r="GV28" s="1"/>
      <c r="GW28" s="5"/>
      <c r="GX28" s="5"/>
      <c r="GY28" s="5"/>
      <c r="GZ28" s="5">
        <v>4</v>
      </c>
      <c r="HA28" s="5" t="s">
        <v>29</v>
      </c>
      <c r="HB28" s="7"/>
      <c r="HC28" s="5"/>
      <c r="HD28" s="1"/>
      <c r="HE28" s="5"/>
      <c r="HF28" s="5"/>
      <c r="HG28" s="5"/>
      <c r="HH28" s="5"/>
      <c r="HI28" s="1"/>
      <c r="HJ28" s="5"/>
      <c r="HK28" s="5"/>
      <c r="HL28" s="5"/>
      <c r="HM28" s="5"/>
      <c r="HN28" s="1"/>
      <c r="HO28" s="5"/>
      <c r="HP28" s="5"/>
      <c r="HQ28" s="5"/>
      <c r="HR28" s="5"/>
      <c r="HS28" s="1"/>
      <c r="HT28" s="5"/>
      <c r="HU28" s="5"/>
      <c r="HV28" s="5"/>
      <c r="HW28" s="5">
        <v>4</v>
      </c>
      <c r="HX28" s="5" t="s">
        <v>29</v>
      </c>
      <c r="HY28" s="7"/>
      <c r="HZ28" s="5"/>
      <c r="IA28" s="1"/>
      <c r="IB28" s="5"/>
      <c r="IC28" s="5"/>
      <c r="ID28" s="5"/>
      <c r="IE28" s="5"/>
      <c r="IF28" s="1"/>
      <c r="IG28" s="5"/>
      <c r="IH28" s="5"/>
      <c r="II28" s="5"/>
      <c r="IJ28" s="5"/>
      <c r="IK28" s="1"/>
      <c r="IL28" s="5"/>
      <c r="IM28" s="5"/>
      <c r="IN28" s="5"/>
      <c r="IO28" s="5"/>
      <c r="IP28" s="1"/>
      <c r="IQ28" s="5"/>
      <c r="IR28" s="5"/>
      <c r="IS28" s="5"/>
      <c r="IT28" s="5">
        <v>4</v>
      </c>
      <c r="IU28" s="5" t="s">
        <v>29</v>
      </c>
      <c r="IV28" s="7"/>
      <c r="IW28" s="5"/>
      <c r="IX28" s="1"/>
      <c r="IY28" s="5"/>
      <c r="IZ28" s="5"/>
      <c r="JA28" s="5"/>
      <c r="JB28" s="5"/>
      <c r="JC28" s="1"/>
      <c r="JD28" s="5"/>
      <c r="JE28" s="5"/>
      <c r="JF28" s="5"/>
      <c r="JG28" s="5"/>
      <c r="JH28" s="1"/>
      <c r="JI28" s="5"/>
      <c r="JJ28" s="5"/>
      <c r="JK28" s="5"/>
      <c r="JL28" s="5"/>
      <c r="JM28" s="1"/>
      <c r="JN28" s="5"/>
      <c r="JO28" s="5"/>
      <c r="JP28" s="5"/>
      <c r="JQ28" s="5">
        <v>4</v>
      </c>
      <c r="JR28" s="5" t="s">
        <v>29</v>
      </c>
      <c r="JS28" s="7"/>
      <c r="JT28" s="5"/>
      <c r="JU28" s="1"/>
      <c r="JV28" s="5"/>
      <c r="JW28" s="5"/>
      <c r="JX28" s="5"/>
      <c r="JY28" s="5"/>
      <c r="JZ28" s="1"/>
      <c r="KA28" s="5"/>
      <c r="KB28" s="5"/>
      <c r="KC28" s="5"/>
      <c r="KD28" s="5"/>
      <c r="KE28" s="1"/>
      <c r="KF28" s="5"/>
      <c r="KG28" s="5"/>
      <c r="KH28" s="5"/>
      <c r="KI28" s="5"/>
      <c r="KJ28" s="1"/>
      <c r="KK28" s="5"/>
      <c r="KL28" s="5"/>
      <c r="KM28" s="5"/>
      <c r="KN28" s="5">
        <v>4</v>
      </c>
      <c r="KO28" s="5" t="s">
        <v>29</v>
      </c>
      <c r="KP28" s="7"/>
      <c r="KQ28" s="5"/>
      <c r="KR28" s="1"/>
      <c r="KS28" s="5"/>
      <c r="KT28" s="5"/>
      <c r="KU28" s="5"/>
      <c r="KV28" s="5"/>
      <c r="KW28" s="1"/>
      <c r="KX28" s="5"/>
      <c r="KY28" s="5"/>
      <c r="KZ28" s="5"/>
      <c r="LA28" s="5"/>
      <c r="LB28" s="1"/>
      <c r="LC28" s="5"/>
      <c r="LD28" s="5"/>
      <c r="LE28" s="5"/>
      <c r="LF28" s="5"/>
      <c r="LG28" s="1"/>
      <c r="LH28" s="5"/>
      <c r="LI28" s="5"/>
      <c r="LJ28" s="5"/>
      <c r="LK28" s="5">
        <v>4</v>
      </c>
      <c r="LL28" s="5" t="s">
        <v>29</v>
      </c>
      <c r="LM28" s="7"/>
      <c r="LN28" s="5"/>
      <c r="LO28" s="1"/>
      <c r="LP28" s="5"/>
      <c r="LQ28" s="5"/>
      <c r="LR28" s="5"/>
      <c r="LS28" s="5"/>
      <c r="LT28" s="1"/>
      <c r="LU28" s="5"/>
      <c r="LV28" s="5"/>
      <c r="LW28" s="5"/>
      <c r="LX28" s="5"/>
      <c r="LY28" s="1"/>
      <c r="LZ28" s="5"/>
      <c r="MA28" s="5"/>
      <c r="MB28" s="5"/>
      <c r="MC28" s="5"/>
      <c r="MD28" s="1"/>
      <c r="ME28" s="5"/>
      <c r="MF28" s="5"/>
      <c r="MG28" s="5"/>
      <c r="MH28" s="5">
        <v>4</v>
      </c>
      <c r="MI28" s="5" t="s">
        <v>29</v>
      </c>
      <c r="MJ28" s="7"/>
      <c r="MK28" s="5"/>
      <c r="ML28" s="1"/>
      <c r="MM28" s="5"/>
      <c r="MN28" s="5"/>
      <c r="MO28" s="5"/>
      <c r="MP28" s="5"/>
      <c r="MQ28" s="1"/>
      <c r="MR28" s="5"/>
      <c r="MS28" s="5"/>
      <c r="MT28" s="5"/>
      <c r="MU28" s="5"/>
      <c r="MV28" s="1"/>
      <c r="MW28" s="5"/>
      <c r="MX28" s="5"/>
      <c r="MY28" s="5"/>
      <c r="MZ28" s="5"/>
      <c r="NA28" s="1"/>
      <c r="NB28" s="5"/>
      <c r="NC28" s="5"/>
      <c r="ND28" s="5"/>
      <c r="NE28" s="5">
        <v>4</v>
      </c>
      <c r="NF28" s="5" t="s">
        <v>29</v>
      </c>
      <c r="NG28" s="7"/>
      <c r="NH28" s="5"/>
      <c r="NI28" s="1"/>
      <c r="NJ28" s="5"/>
      <c r="NK28" s="5"/>
      <c r="NL28" s="5"/>
      <c r="NM28" s="5"/>
      <c r="NN28" s="1"/>
      <c r="NO28" s="5"/>
      <c r="NP28" s="5"/>
      <c r="NQ28" s="5"/>
      <c r="NR28" s="5">
        <v>900</v>
      </c>
      <c r="NS28" s="1"/>
      <c r="NT28" s="5"/>
      <c r="NU28" s="5"/>
      <c r="NV28" s="5"/>
      <c r="NW28" s="5"/>
      <c r="NX28" s="1"/>
      <c r="NY28" s="5"/>
      <c r="NZ28" s="5"/>
      <c r="OA28" s="5"/>
    </row>
    <row r="29" spans="1:391" ht="18.5" customHeight="1">
      <c r="A29" s="5">
        <v>5</v>
      </c>
      <c r="B29" s="5" t="s">
        <v>30</v>
      </c>
      <c r="C29" s="7"/>
      <c r="D29" s="5"/>
      <c r="E29" s="1"/>
      <c r="F29" s="5"/>
      <c r="G29" s="5"/>
      <c r="H29" s="5"/>
      <c r="I29" s="5"/>
      <c r="J29" s="1"/>
      <c r="K29" s="5"/>
      <c r="L29" s="5"/>
      <c r="M29" s="5"/>
      <c r="N29" s="5"/>
      <c r="O29" s="1"/>
      <c r="P29" s="5"/>
      <c r="Q29" s="5"/>
      <c r="R29" s="5"/>
      <c r="S29" s="5"/>
      <c r="T29" s="1"/>
      <c r="U29" s="5"/>
      <c r="V29" s="5"/>
      <c r="W29" s="5"/>
      <c r="X29" s="5">
        <v>5</v>
      </c>
      <c r="Y29" s="5" t="s">
        <v>30</v>
      </c>
      <c r="Z29" s="7"/>
      <c r="AA29" s="5"/>
      <c r="AB29" s="1"/>
      <c r="AC29" s="5"/>
      <c r="AD29" s="5"/>
      <c r="AE29" s="5"/>
      <c r="AF29" s="5"/>
      <c r="AG29" s="1"/>
      <c r="AH29" s="5"/>
      <c r="AI29" s="5"/>
      <c r="AJ29" s="5"/>
      <c r="AK29" s="5"/>
      <c r="AL29" s="1"/>
      <c r="AM29" s="5"/>
      <c r="AN29" s="5"/>
      <c r="AO29" s="5"/>
      <c r="AP29" s="5"/>
      <c r="AQ29" s="1"/>
      <c r="AR29" s="5"/>
      <c r="AS29" s="5"/>
      <c r="AT29" s="5"/>
      <c r="AU29" s="5">
        <v>5</v>
      </c>
      <c r="AV29" s="5" t="s">
        <v>30</v>
      </c>
      <c r="AW29" s="7"/>
      <c r="AX29" s="5"/>
      <c r="AY29" s="1"/>
      <c r="AZ29" s="5"/>
      <c r="BA29" s="5"/>
      <c r="BB29" s="5"/>
      <c r="BC29" s="5"/>
      <c r="BD29" s="1"/>
      <c r="BE29" s="5"/>
      <c r="BF29" s="5"/>
      <c r="BG29" s="5"/>
      <c r="BH29" s="5"/>
      <c r="BI29" s="1"/>
      <c r="BJ29" s="5"/>
      <c r="BK29" s="5"/>
      <c r="BL29" s="5"/>
      <c r="BM29" s="5"/>
      <c r="BN29" s="1"/>
      <c r="BO29" s="5"/>
      <c r="BP29" s="5"/>
      <c r="BQ29" s="5"/>
      <c r="BR29" s="5">
        <v>5</v>
      </c>
      <c r="BS29" s="5" t="s">
        <v>30</v>
      </c>
      <c r="BT29" s="7">
        <v>0</v>
      </c>
      <c r="BU29" s="5"/>
      <c r="BV29" s="1"/>
      <c r="BW29" s="5"/>
      <c r="BX29" s="5"/>
      <c r="BY29" s="5"/>
      <c r="BZ29" s="5"/>
      <c r="CA29" s="1"/>
      <c r="CB29" s="5"/>
      <c r="CC29" s="5"/>
      <c r="CD29" s="5"/>
      <c r="CE29" s="5"/>
      <c r="CF29" s="1"/>
      <c r="CG29" s="5"/>
      <c r="CH29" s="5"/>
      <c r="CI29" s="5"/>
      <c r="CJ29" s="5"/>
      <c r="CK29" s="1"/>
      <c r="CL29" s="5"/>
      <c r="CM29" s="5"/>
      <c r="CN29" s="5"/>
      <c r="CO29" s="5">
        <v>5</v>
      </c>
      <c r="CP29" s="5" t="s">
        <v>30</v>
      </c>
      <c r="CQ29" s="7">
        <v>499</v>
      </c>
      <c r="CR29" s="5">
        <v>0</v>
      </c>
      <c r="CS29" s="1">
        <v>0</v>
      </c>
      <c r="CT29" s="5">
        <v>0</v>
      </c>
      <c r="CU29" s="5">
        <v>0</v>
      </c>
      <c r="CV29" s="5"/>
      <c r="CW29" s="5"/>
      <c r="CX29" s="1"/>
      <c r="CY29" s="5"/>
      <c r="CZ29" s="5"/>
      <c r="DA29" s="5"/>
      <c r="DB29" s="5"/>
      <c r="DC29" s="1"/>
      <c r="DD29" s="5"/>
      <c r="DE29" s="5"/>
      <c r="DF29" s="5"/>
      <c r="DG29" s="5"/>
      <c r="DH29" s="1"/>
      <c r="DI29" s="5"/>
      <c r="DJ29" s="5"/>
      <c r="DK29" s="5"/>
      <c r="DL29" s="5">
        <v>5</v>
      </c>
      <c r="DM29" s="5" t="s">
        <v>30</v>
      </c>
      <c r="DN29" s="7"/>
      <c r="DO29" s="5"/>
      <c r="DP29" s="1"/>
      <c r="DQ29" s="5"/>
      <c r="DR29" s="5"/>
      <c r="DS29" s="5"/>
      <c r="DT29" s="5"/>
      <c r="DU29" s="1"/>
      <c r="DV29" s="5"/>
      <c r="DW29" s="5"/>
      <c r="DX29" s="5"/>
      <c r="DY29" s="5"/>
      <c r="DZ29" s="1"/>
      <c r="EA29" s="5"/>
      <c r="EB29" s="5"/>
      <c r="EC29" s="5"/>
      <c r="ED29" s="5"/>
      <c r="EE29" s="1"/>
      <c r="EF29" s="5"/>
      <c r="EG29" s="5"/>
      <c r="EH29" s="5"/>
      <c r="EI29" s="5">
        <v>5</v>
      </c>
      <c r="EJ29" s="5" t="s">
        <v>30</v>
      </c>
      <c r="EK29" s="7"/>
      <c r="EL29" s="5"/>
      <c r="EM29" s="1"/>
      <c r="EN29" s="5"/>
      <c r="EO29" s="5"/>
      <c r="EP29" s="5"/>
      <c r="EQ29" s="5"/>
      <c r="ER29" s="1"/>
      <c r="ES29" s="5"/>
      <c r="ET29" s="5"/>
      <c r="EU29" s="5"/>
      <c r="EV29" s="5"/>
      <c r="EW29" s="1"/>
      <c r="EX29" s="5"/>
      <c r="EY29" s="5"/>
      <c r="EZ29" s="5"/>
      <c r="FA29" s="5"/>
      <c r="FB29" s="1"/>
      <c r="FC29" s="5"/>
      <c r="FD29" s="5"/>
      <c r="FE29" s="5"/>
      <c r="FF29" s="5">
        <v>5</v>
      </c>
      <c r="FG29" s="5" t="s">
        <v>30</v>
      </c>
      <c r="FH29" s="7"/>
      <c r="FI29" s="5"/>
      <c r="FJ29" s="1"/>
      <c r="FK29" s="5"/>
      <c r="FL29" s="5"/>
      <c r="FM29" s="5"/>
      <c r="FN29" s="5"/>
      <c r="FO29" s="1"/>
      <c r="FP29" s="5"/>
      <c r="FQ29" s="5"/>
      <c r="FR29" s="5"/>
      <c r="FS29" s="5"/>
      <c r="FT29" s="1"/>
      <c r="FU29" s="5"/>
      <c r="FV29" s="5"/>
      <c r="FW29" s="5"/>
      <c r="FX29" s="5"/>
      <c r="FY29" s="1"/>
      <c r="FZ29" s="5"/>
      <c r="GA29" s="5"/>
      <c r="GB29" s="5"/>
      <c r="GC29" s="5">
        <v>5</v>
      </c>
      <c r="GD29" s="5" t="s">
        <v>30</v>
      </c>
      <c r="GE29" s="7"/>
      <c r="GF29" s="5"/>
      <c r="GG29" s="1"/>
      <c r="GH29" s="5"/>
      <c r="GI29" s="5"/>
      <c r="GJ29" s="5">
        <v>0</v>
      </c>
      <c r="GK29" s="5"/>
      <c r="GL29" s="1"/>
      <c r="GM29" s="5"/>
      <c r="GN29" s="5"/>
      <c r="GO29" s="5"/>
      <c r="GP29" s="5"/>
      <c r="GQ29" s="1"/>
      <c r="GR29" s="5"/>
      <c r="GS29" s="5"/>
      <c r="GT29" s="5"/>
      <c r="GU29" s="5"/>
      <c r="GV29" s="1"/>
      <c r="GW29" s="5"/>
      <c r="GX29" s="5"/>
      <c r="GY29" s="5"/>
      <c r="GZ29" s="5">
        <v>5</v>
      </c>
      <c r="HA29" s="5" t="s">
        <v>30</v>
      </c>
      <c r="HB29" s="7"/>
      <c r="HC29" s="5"/>
      <c r="HD29" s="1"/>
      <c r="HE29" s="5"/>
      <c r="HF29" s="5"/>
      <c r="HG29" s="5"/>
      <c r="HH29" s="5"/>
      <c r="HI29" s="1"/>
      <c r="HJ29" s="5"/>
      <c r="HK29" s="5"/>
      <c r="HL29" s="5"/>
      <c r="HM29" s="5"/>
      <c r="HN29" s="1"/>
      <c r="HO29" s="5"/>
      <c r="HP29" s="5"/>
      <c r="HQ29" s="5"/>
      <c r="HR29" s="5"/>
      <c r="HS29" s="1"/>
      <c r="HT29" s="5"/>
      <c r="HU29" s="5"/>
      <c r="HV29" s="5"/>
      <c r="HW29" s="5">
        <v>5</v>
      </c>
      <c r="HX29" s="5" t="s">
        <v>30</v>
      </c>
      <c r="HY29" s="7"/>
      <c r="HZ29" s="5"/>
      <c r="IA29" s="1"/>
      <c r="IB29" s="5"/>
      <c r="IC29" s="5"/>
      <c r="ID29" s="5"/>
      <c r="IE29" s="5"/>
      <c r="IF29" s="1"/>
      <c r="IG29" s="5"/>
      <c r="IH29" s="5"/>
      <c r="II29" s="5"/>
      <c r="IJ29" s="5"/>
      <c r="IK29" s="1"/>
      <c r="IL29" s="5"/>
      <c r="IM29" s="5"/>
      <c r="IN29" s="5"/>
      <c r="IO29" s="5"/>
      <c r="IP29" s="1"/>
      <c r="IQ29" s="5"/>
      <c r="IR29" s="5"/>
      <c r="IS29" s="5"/>
      <c r="IT29" s="5">
        <v>5</v>
      </c>
      <c r="IU29" s="5" t="s">
        <v>30</v>
      </c>
      <c r="IV29" s="7"/>
      <c r="IW29" s="5"/>
      <c r="IX29" s="1"/>
      <c r="IY29" s="5"/>
      <c r="IZ29" s="5"/>
      <c r="JA29" s="5"/>
      <c r="JB29" s="5"/>
      <c r="JC29" s="1"/>
      <c r="JD29" s="5"/>
      <c r="JE29" s="5"/>
      <c r="JF29" s="5"/>
      <c r="JG29" s="5"/>
      <c r="JH29" s="1"/>
      <c r="JI29" s="5"/>
      <c r="JJ29" s="5"/>
      <c r="JK29" s="5"/>
      <c r="JL29" s="5"/>
      <c r="JM29" s="1"/>
      <c r="JN29" s="5"/>
      <c r="JO29" s="5"/>
      <c r="JP29" s="5"/>
      <c r="JQ29" s="5">
        <v>5</v>
      </c>
      <c r="JR29" s="5" t="s">
        <v>30</v>
      </c>
      <c r="JS29" s="7"/>
      <c r="JT29" s="5"/>
      <c r="JU29" s="1"/>
      <c r="JV29" s="5"/>
      <c r="JW29" s="5"/>
      <c r="JX29" s="5"/>
      <c r="JY29" s="5"/>
      <c r="JZ29" s="1"/>
      <c r="KA29" s="5"/>
      <c r="KB29" s="5"/>
      <c r="KC29" s="5"/>
      <c r="KD29" s="5"/>
      <c r="KE29" s="1"/>
      <c r="KF29" s="5"/>
      <c r="KG29" s="5"/>
      <c r="KH29" s="5"/>
      <c r="KI29" s="5"/>
      <c r="KJ29" s="1"/>
      <c r="KK29" s="5"/>
      <c r="KL29" s="5"/>
      <c r="KM29" s="5"/>
      <c r="KN29" s="5">
        <v>5</v>
      </c>
      <c r="KO29" s="5" t="s">
        <v>30</v>
      </c>
      <c r="KP29" s="7"/>
      <c r="KQ29" s="5"/>
      <c r="KR29" s="1"/>
      <c r="KS29" s="5"/>
      <c r="KT29" s="5"/>
      <c r="KU29" s="5"/>
      <c r="KV29" s="5"/>
      <c r="KW29" s="1"/>
      <c r="KX29" s="5"/>
      <c r="KY29" s="5"/>
      <c r="KZ29" s="5"/>
      <c r="LA29" s="5"/>
      <c r="LB29" s="1"/>
      <c r="LC29" s="5"/>
      <c r="LD29" s="5"/>
      <c r="LE29" s="5"/>
      <c r="LF29" s="5"/>
      <c r="LG29" s="1"/>
      <c r="LH29" s="5"/>
      <c r="LI29" s="5"/>
      <c r="LJ29" s="5"/>
      <c r="LK29" s="5">
        <v>5</v>
      </c>
      <c r="LL29" s="5" t="s">
        <v>30</v>
      </c>
      <c r="LM29" s="7"/>
      <c r="LN29" s="5"/>
      <c r="LO29" s="1"/>
      <c r="LP29" s="5"/>
      <c r="LQ29" s="5"/>
      <c r="LR29" s="5"/>
      <c r="LS29" s="5"/>
      <c r="LT29" s="1"/>
      <c r="LU29" s="5"/>
      <c r="LV29" s="5"/>
      <c r="LW29" s="5"/>
      <c r="LX29" s="5"/>
      <c r="LY29" s="1"/>
      <c r="LZ29" s="5"/>
      <c r="MA29" s="5"/>
      <c r="MB29" s="5"/>
      <c r="MC29" s="5"/>
      <c r="MD29" s="1"/>
      <c r="ME29" s="5"/>
      <c r="MF29" s="5"/>
      <c r="MG29" s="5"/>
      <c r="MH29" s="5">
        <v>5</v>
      </c>
      <c r="MI29" s="5" t="s">
        <v>30</v>
      </c>
      <c r="MJ29" s="7"/>
      <c r="MK29" s="5"/>
      <c r="ML29" s="1"/>
      <c r="MM29" s="5"/>
      <c r="MN29" s="5"/>
      <c r="MO29" s="5"/>
      <c r="MP29" s="5"/>
      <c r="MQ29" s="1"/>
      <c r="MR29" s="5"/>
      <c r="MS29" s="5"/>
      <c r="MT29" s="5"/>
      <c r="MU29" s="5"/>
      <c r="MV29" s="1"/>
      <c r="MW29" s="5"/>
      <c r="MX29" s="5"/>
      <c r="MY29" s="5"/>
      <c r="MZ29" s="5"/>
      <c r="NA29" s="1"/>
      <c r="NB29" s="5"/>
      <c r="NC29" s="5"/>
      <c r="ND29" s="5"/>
      <c r="NE29" s="5">
        <v>5</v>
      </c>
      <c r="NF29" s="5" t="s">
        <v>30</v>
      </c>
      <c r="NG29" s="7"/>
      <c r="NH29" s="5"/>
      <c r="NI29" s="1"/>
      <c r="NJ29" s="5"/>
      <c r="NK29" s="5"/>
      <c r="NL29" s="5"/>
      <c r="NM29" s="5"/>
      <c r="NN29" s="1"/>
      <c r="NO29" s="5"/>
      <c r="NP29" s="5"/>
      <c r="NQ29" s="5"/>
      <c r="NR29" s="5"/>
      <c r="NS29" s="1"/>
      <c r="NT29" s="5"/>
      <c r="NU29" s="5"/>
      <c r="NV29" s="5"/>
      <c r="NW29" s="5"/>
      <c r="NX29" s="1"/>
      <c r="NY29" s="5"/>
      <c r="NZ29" s="5"/>
      <c r="OA29" s="5"/>
    </row>
    <row r="30" spans="1:391" s="13" customFormat="1" ht="18.5" customHeight="1">
      <c r="A30" s="9" t="s">
        <v>38</v>
      </c>
      <c r="B30" s="9" t="s">
        <v>39</v>
      </c>
      <c r="C30" s="10"/>
      <c r="D30" s="9"/>
      <c r="E30" s="12"/>
      <c r="F30" s="9"/>
      <c r="G30" s="9"/>
      <c r="H30" s="9"/>
      <c r="I30" s="9"/>
      <c r="J30" s="12"/>
      <c r="K30" s="9"/>
      <c r="L30" s="9"/>
      <c r="M30" s="9"/>
      <c r="N30" s="9"/>
      <c r="O30" s="12"/>
      <c r="P30" s="9"/>
      <c r="Q30" s="9"/>
      <c r="R30" s="9"/>
      <c r="S30" s="9"/>
      <c r="T30" s="12"/>
      <c r="U30" s="9"/>
      <c r="V30" s="9"/>
      <c r="W30" s="9"/>
      <c r="X30" s="9" t="s">
        <v>38</v>
      </c>
      <c r="Y30" s="9" t="s">
        <v>39</v>
      </c>
      <c r="Z30" s="10"/>
      <c r="AA30" s="9"/>
      <c r="AB30" s="12"/>
      <c r="AC30" s="9"/>
      <c r="AD30" s="9"/>
      <c r="AE30" s="9"/>
      <c r="AF30" s="9"/>
      <c r="AG30" s="12"/>
      <c r="AH30" s="9"/>
      <c r="AI30" s="9"/>
      <c r="AJ30" s="9"/>
      <c r="AK30" s="9"/>
      <c r="AL30" s="12"/>
      <c r="AM30" s="9"/>
      <c r="AN30" s="9"/>
      <c r="AO30" s="9"/>
      <c r="AP30" s="9"/>
      <c r="AQ30" s="12"/>
      <c r="AR30" s="9"/>
      <c r="AS30" s="9"/>
      <c r="AT30" s="9"/>
      <c r="AU30" s="9" t="s">
        <v>38</v>
      </c>
      <c r="AV30" s="9" t="s">
        <v>39</v>
      </c>
      <c r="AW30" s="10"/>
      <c r="AX30" s="9"/>
      <c r="AY30" s="12"/>
      <c r="AZ30" s="9"/>
      <c r="BA30" s="9"/>
      <c r="BB30" s="9"/>
      <c r="BC30" s="9"/>
      <c r="BD30" s="12"/>
      <c r="BE30" s="9"/>
      <c r="BF30" s="9"/>
      <c r="BG30" s="9"/>
      <c r="BH30" s="9"/>
      <c r="BI30" s="12"/>
      <c r="BJ30" s="9"/>
      <c r="BK30" s="9"/>
      <c r="BL30" s="9"/>
      <c r="BM30" s="9"/>
      <c r="BN30" s="12"/>
      <c r="BO30" s="9"/>
      <c r="BP30" s="9"/>
      <c r="BQ30" s="9"/>
      <c r="BR30" s="9" t="s">
        <v>38</v>
      </c>
      <c r="BS30" s="9" t="s">
        <v>39</v>
      </c>
      <c r="BT30" s="10">
        <v>0</v>
      </c>
      <c r="BU30" s="9"/>
      <c r="BV30" s="12"/>
      <c r="BW30" s="9"/>
      <c r="BX30" s="9"/>
      <c r="BY30" s="9"/>
      <c r="BZ30" s="9"/>
      <c r="CA30" s="12"/>
      <c r="CB30" s="9"/>
      <c r="CC30" s="9"/>
      <c r="CD30" s="9"/>
      <c r="CE30" s="9"/>
      <c r="CF30" s="12"/>
      <c r="CG30" s="9"/>
      <c r="CH30" s="9"/>
      <c r="CI30" s="9"/>
      <c r="CJ30" s="9"/>
      <c r="CK30" s="12"/>
      <c r="CL30" s="9"/>
      <c r="CM30" s="9"/>
      <c r="CN30" s="9"/>
      <c r="CO30" s="9" t="s">
        <v>38</v>
      </c>
      <c r="CP30" s="9" t="s">
        <v>39</v>
      </c>
      <c r="CQ30" s="10"/>
      <c r="CR30" s="9"/>
      <c r="CS30" s="12"/>
      <c r="CT30" s="9"/>
      <c r="CU30" s="9"/>
      <c r="CV30" s="9"/>
      <c r="CW30" s="9"/>
      <c r="CX30" s="12"/>
      <c r="CY30" s="9"/>
      <c r="CZ30" s="9"/>
      <c r="DA30" s="9"/>
      <c r="DB30" s="9"/>
      <c r="DC30" s="12"/>
      <c r="DD30" s="9"/>
      <c r="DE30" s="9"/>
      <c r="DF30" s="9"/>
      <c r="DG30" s="9"/>
      <c r="DH30" s="12"/>
      <c r="DI30" s="9"/>
      <c r="DJ30" s="9"/>
      <c r="DK30" s="9"/>
      <c r="DL30" s="9" t="s">
        <v>38</v>
      </c>
      <c r="DM30" s="9" t="s">
        <v>39</v>
      </c>
      <c r="DN30" s="10"/>
      <c r="DO30" s="9"/>
      <c r="DP30" s="12"/>
      <c r="DQ30" s="9"/>
      <c r="DR30" s="9"/>
      <c r="DS30" s="9"/>
      <c r="DT30" s="9"/>
      <c r="DU30" s="12"/>
      <c r="DV30" s="9"/>
      <c r="DW30" s="9"/>
      <c r="DX30" s="9"/>
      <c r="DY30" s="9"/>
      <c r="DZ30" s="12"/>
      <c r="EA30" s="9"/>
      <c r="EB30" s="9"/>
      <c r="EC30" s="9"/>
      <c r="ED30" s="9"/>
      <c r="EE30" s="12"/>
      <c r="EF30" s="9"/>
      <c r="EG30" s="9"/>
      <c r="EH30" s="9"/>
      <c r="EI30" s="9" t="s">
        <v>38</v>
      </c>
      <c r="EJ30" s="9" t="s">
        <v>39</v>
      </c>
      <c r="EK30" s="10"/>
      <c r="EL30" s="9"/>
      <c r="EM30" s="12"/>
      <c r="EN30" s="9"/>
      <c r="EO30" s="9"/>
      <c r="EP30" s="9"/>
      <c r="EQ30" s="9"/>
      <c r="ER30" s="12"/>
      <c r="ES30" s="9"/>
      <c r="ET30" s="9"/>
      <c r="EU30" s="9"/>
      <c r="EV30" s="9"/>
      <c r="EW30" s="12"/>
      <c r="EX30" s="9"/>
      <c r="EY30" s="9"/>
      <c r="EZ30" s="9"/>
      <c r="FA30" s="9"/>
      <c r="FB30" s="12"/>
      <c r="FC30" s="9"/>
      <c r="FD30" s="9"/>
      <c r="FE30" s="9"/>
      <c r="FF30" s="9" t="s">
        <v>38</v>
      </c>
      <c r="FG30" s="9" t="s">
        <v>39</v>
      </c>
      <c r="FH30" s="10"/>
      <c r="FI30" s="9"/>
      <c r="FJ30" s="12"/>
      <c r="FK30" s="9"/>
      <c r="FL30" s="9"/>
      <c r="FM30" s="9"/>
      <c r="FN30" s="9"/>
      <c r="FO30" s="12"/>
      <c r="FP30" s="9"/>
      <c r="FQ30" s="9"/>
      <c r="FR30" s="9"/>
      <c r="FS30" s="9"/>
      <c r="FT30" s="12"/>
      <c r="FU30" s="9"/>
      <c r="FV30" s="9"/>
      <c r="FW30" s="9"/>
      <c r="FX30" s="9"/>
      <c r="FY30" s="12"/>
      <c r="FZ30" s="9"/>
      <c r="GA30" s="9"/>
      <c r="GB30" s="9"/>
      <c r="GC30" s="9" t="s">
        <v>38</v>
      </c>
      <c r="GD30" s="9" t="s">
        <v>39</v>
      </c>
      <c r="GE30" s="10"/>
      <c r="GF30" s="9"/>
      <c r="GG30" s="12"/>
      <c r="GH30" s="9"/>
      <c r="GI30" s="9"/>
      <c r="GJ30" s="9"/>
      <c r="GK30" s="9"/>
      <c r="GL30" s="12"/>
      <c r="GM30" s="9"/>
      <c r="GN30" s="9"/>
      <c r="GO30" s="9"/>
      <c r="GP30" s="9"/>
      <c r="GQ30" s="12"/>
      <c r="GR30" s="9"/>
      <c r="GS30" s="9"/>
      <c r="GT30" s="9"/>
      <c r="GU30" s="9"/>
      <c r="GV30" s="12"/>
      <c r="GW30" s="9"/>
      <c r="GX30" s="9"/>
      <c r="GY30" s="9"/>
      <c r="GZ30" s="9" t="s">
        <v>38</v>
      </c>
      <c r="HA30" s="9" t="s">
        <v>39</v>
      </c>
      <c r="HB30" s="10"/>
      <c r="HC30" s="9"/>
      <c r="HD30" s="12"/>
      <c r="HE30" s="9"/>
      <c r="HF30" s="9"/>
      <c r="HG30" s="9"/>
      <c r="HH30" s="9"/>
      <c r="HI30" s="12"/>
      <c r="HJ30" s="9"/>
      <c r="HK30" s="9"/>
      <c r="HL30" s="9"/>
      <c r="HM30" s="9"/>
      <c r="HN30" s="12"/>
      <c r="HO30" s="9"/>
      <c r="HP30" s="9"/>
      <c r="HQ30" s="9"/>
      <c r="HR30" s="9"/>
      <c r="HS30" s="12"/>
      <c r="HT30" s="9"/>
      <c r="HU30" s="9"/>
      <c r="HV30" s="9"/>
      <c r="HW30" s="9" t="s">
        <v>38</v>
      </c>
      <c r="HX30" s="9" t="s">
        <v>39</v>
      </c>
      <c r="HY30" s="10"/>
      <c r="HZ30" s="9"/>
      <c r="IA30" s="12"/>
      <c r="IB30" s="9"/>
      <c r="IC30" s="9"/>
      <c r="ID30" s="9"/>
      <c r="IE30" s="9"/>
      <c r="IF30" s="12"/>
      <c r="IG30" s="9"/>
      <c r="IH30" s="9"/>
      <c r="II30" s="9"/>
      <c r="IJ30" s="9"/>
      <c r="IK30" s="12"/>
      <c r="IL30" s="9"/>
      <c r="IM30" s="9"/>
      <c r="IN30" s="9"/>
      <c r="IO30" s="9"/>
      <c r="IP30" s="12"/>
      <c r="IQ30" s="9"/>
      <c r="IR30" s="9"/>
      <c r="IS30" s="9"/>
      <c r="IT30" s="9" t="s">
        <v>38</v>
      </c>
      <c r="IU30" s="9" t="s">
        <v>39</v>
      </c>
      <c r="IV30" s="10"/>
      <c r="IW30" s="9"/>
      <c r="IX30" s="12"/>
      <c r="IY30" s="9"/>
      <c r="IZ30" s="9"/>
      <c r="JA30" s="9"/>
      <c r="JB30" s="9"/>
      <c r="JC30" s="12"/>
      <c r="JD30" s="9"/>
      <c r="JE30" s="9"/>
      <c r="JF30" s="9"/>
      <c r="JG30" s="9"/>
      <c r="JH30" s="12"/>
      <c r="JI30" s="9"/>
      <c r="JJ30" s="9"/>
      <c r="JK30" s="9"/>
      <c r="JL30" s="9"/>
      <c r="JM30" s="12"/>
      <c r="JN30" s="9"/>
      <c r="JO30" s="9"/>
      <c r="JP30" s="9"/>
      <c r="JQ30" s="9" t="s">
        <v>38</v>
      </c>
      <c r="JR30" s="9" t="s">
        <v>39</v>
      </c>
      <c r="JS30" s="10"/>
      <c r="JT30" s="9"/>
      <c r="JU30" s="12"/>
      <c r="JV30" s="9"/>
      <c r="JW30" s="9"/>
      <c r="JX30" s="9"/>
      <c r="JY30" s="9"/>
      <c r="JZ30" s="12"/>
      <c r="KA30" s="9"/>
      <c r="KB30" s="9"/>
      <c r="KC30" s="9"/>
      <c r="KD30" s="9"/>
      <c r="KE30" s="12"/>
      <c r="KF30" s="9"/>
      <c r="KG30" s="9"/>
      <c r="KH30" s="9"/>
      <c r="KI30" s="9"/>
      <c r="KJ30" s="12"/>
      <c r="KK30" s="9"/>
      <c r="KL30" s="9"/>
      <c r="KM30" s="9"/>
      <c r="KN30" s="9" t="s">
        <v>38</v>
      </c>
      <c r="KO30" s="9" t="s">
        <v>39</v>
      </c>
      <c r="KP30" s="10"/>
      <c r="KQ30" s="9"/>
      <c r="KR30" s="12"/>
      <c r="KS30" s="9"/>
      <c r="KT30" s="9"/>
      <c r="KU30" s="9"/>
      <c r="KV30" s="9"/>
      <c r="KW30" s="12"/>
      <c r="KX30" s="9"/>
      <c r="KY30" s="9"/>
      <c r="KZ30" s="9"/>
      <c r="LA30" s="9"/>
      <c r="LB30" s="12"/>
      <c r="LC30" s="9"/>
      <c r="LD30" s="9"/>
      <c r="LE30" s="9"/>
      <c r="LF30" s="9"/>
      <c r="LG30" s="12"/>
      <c r="LH30" s="9"/>
      <c r="LI30" s="9"/>
      <c r="LJ30" s="9"/>
      <c r="LK30" s="9" t="s">
        <v>38</v>
      </c>
      <c r="LL30" s="9" t="s">
        <v>39</v>
      </c>
      <c r="LM30" s="10"/>
      <c r="LN30" s="9"/>
      <c r="LO30" s="12"/>
      <c r="LP30" s="9"/>
      <c r="LQ30" s="9"/>
      <c r="LR30" s="9"/>
      <c r="LS30" s="9"/>
      <c r="LT30" s="12"/>
      <c r="LU30" s="9"/>
      <c r="LV30" s="9"/>
      <c r="LW30" s="9"/>
      <c r="LX30" s="9"/>
      <c r="LY30" s="12"/>
      <c r="LZ30" s="9"/>
      <c r="MA30" s="9"/>
      <c r="MB30" s="9"/>
      <c r="MC30" s="9"/>
      <c r="MD30" s="12"/>
      <c r="ME30" s="9"/>
      <c r="MF30" s="9"/>
      <c r="MG30" s="9"/>
      <c r="MH30" s="9" t="s">
        <v>38</v>
      </c>
      <c r="MI30" s="9" t="s">
        <v>39</v>
      </c>
      <c r="MJ30" s="10"/>
      <c r="MK30" s="9"/>
      <c r="ML30" s="12"/>
      <c r="MM30" s="9"/>
      <c r="MN30" s="9"/>
      <c r="MO30" s="9"/>
      <c r="MP30" s="9"/>
      <c r="MQ30" s="12"/>
      <c r="MR30" s="9"/>
      <c r="MS30" s="9"/>
      <c r="MT30" s="9"/>
      <c r="MU30" s="9"/>
      <c r="MV30" s="12"/>
      <c r="MW30" s="9"/>
      <c r="MX30" s="9"/>
      <c r="MY30" s="9"/>
      <c r="MZ30" s="9"/>
      <c r="NA30" s="12"/>
      <c r="NB30" s="9"/>
      <c r="NC30" s="9"/>
      <c r="ND30" s="9"/>
      <c r="NE30" s="9" t="s">
        <v>38</v>
      </c>
      <c r="NF30" s="9" t="s">
        <v>39</v>
      </c>
      <c r="NG30" s="10"/>
      <c r="NH30" s="9"/>
      <c r="NI30" s="12"/>
      <c r="NJ30" s="9"/>
      <c r="NK30" s="9"/>
      <c r="NL30" s="9"/>
      <c r="NM30" s="9"/>
      <c r="NN30" s="12"/>
      <c r="NO30" s="9"/>
      <c r="NP30" s="9"/>
      <c r="NQ30" s="9"/>
      <c r="NR30" s="9"/>
      <c r="NS30" s="12"/>
      <c r="NT30" s="9"/>
      <c r="NU30" s="9"/>
      <c r="NV30" s="9"/>
      <c r="NW30" s="9"/>
      <c r="NX30" s="12"/>
      <c r="NY30" s="9"/>
      <c r="NZ30" s="9"/>
      <c r="OA30" s="9"/>
    </row>
    <row r="31" spans="1:391" ht="18.5" customHeight="1">
      <c r="A31" s="5">
        <v>1</v>
      </c>
      <c r="B31" s="5" t="s">
        <v>40</v>
      </c>
      <c r="C31" s="7"/>
      <c r="D31" s="5"/>
      <c r="E31" s="1"/>
      <c r="F31" s="5"/>
      <c r="G31" s="5"/>
      <c r="H31" s="5"/>
      <c r="I31" s="5"/>
      <c r="J31" s="1"/>
      <c r="K31" s="5"/>
      <c r="L31" s="5"/>
      <c r="M31" s="5"/>
      <c r="N31" s="5"/>
      <c r="O31" s="1"/>
      <c r="P31" s="5"/>
      <c r="Q31" s="5"/>
      <c r="R31" s="5"/>
      <c r="S31" s="5"/>
      <c r="T31" s="1"/>
      <c r="U31" s="5"/>
      <c r="V31" s="5"/>
      <c r="W31" s="5"/>
      <c r="X31" s="5">
        <v>1</v>
      </c>
      <c r="Y31" s="5" t="s">
        <v>40</v>
      </c>
      <c r="Z31" s="7"/>
      <c r="AA31" s="5"/>
      <c r="AB31" s="1"/>
      <c r="AC31" s="5"/>
      <c r="AD31" s="5"/>
      <c r="AE31" s="5"/>
      <c r="AF31" s="5"/>
      <c r="AG31" s="1"/>
      <c r="AH31" s="5"/>
      <c r="AI31" s="5"/>
      <c r="AJ31" s="5"/>
      <c r="AK31" s="5"/>
      <c r="AL31" s="1"/>
      <c r="AM31" s="5"/>
      <c r="AN31" s="5"/>
      <c r="AO31" s="5"/>
      <c r="AP31" s="5"/>
      <c r="AQ31" s="1"/>
      <c r="AR31" s="5"/>
      <c r="AS31" s="5"/>
      <c r="AT31" s="5"/>
      <c r="AU31" s="5">
        <v>1</v>
      </c>
      <c r="AV31" s="5" t="s">
        <v>40</v>
      </c>
      <c r="AW31" s="7"/>
      <c r="AX31" s="5"/>
      <c r="AY31" s="1"/>
      <c r="AZ31" s="5"/>
      <c r="BA31" s="5"/>
      <c r="BB31" s="5"/>
      <c r="BC31" s="5"/>
      <c r="BD31" s="1"/>
      <c r="BE31" s="5"/>
      <c r="BF31" s="5"/>
      <c r="BG31" s="5"/>
      <c r="BH31" s="5"/>
      <c r="BI31" s="1"/>
      <c r="BJ31" s="5"/>
      <c r="BK31" s="5"/>
      <c r="BL31" s="5"/>
      <c r="BM31" s="5"/>
      <c r="BN31" s="1"/>
      <c r="BO31" s="5"/>
      <c r="BP31" s="5"/>
      <c r="BQ31" s="5"/>
      <c r="BR31" s="5">
        <v>1</v>
      </c>
      <c r="BS31" s="5" t="s">
        <v>40</v>
      </c>
      <c r="BT31" s="7">
        <v>0</v>
      </c>
      <c r="BU31" s="5"/>
      <c r="BV31" s="1"/>
      <c r="BW31" s="5"/>
      <c r="BX31" s="5"/>
      <c r="BY31" s="5"/>
      <c r="BZ31" s="5"/>
      <c r="CA31" s="1"/>
      <c r="CB31" s="5"/>
      <c r="CC31" s="5"/>
      <c r="CD31" s="5"/>
      <c r="CE31" s="5"/>
      <c r="CF31" s="1"/>
      <c r="CG31" s="5"/>
      <c r="CH31" s="5"/>
      <c r="CI31" s="5"/>
      <c r="CJ31" s="5"/>
      <c r="CK31" s="1"/>
      <c r="CL31" s="5"/>
      <c r="CM31" s="5"/>
      <c r="CN31" s="5"/>
      <c r="CO31" s="5">
        <v>1</v>
      </c>
      <c r="CP31" s="5" t="s">
        <v>40</v>
      </c>
      <c r="CQ31" s="7"/>
      <c r="CR31" s="5"/>
      <c r="CS31" s="1"/>
      <c r="CT31" s="5"/>
      <c r="CU31" s="5"/>
      <c r="CV31" s="5"/>
      <c r="CW31" s="5"/>
      <c r="CX31" s="1"/>
      <c r="CY31" s="5"/>
      <c r="CZ31" s="5"/>
      <c r="DA31" s="5"/>
      <c r="DB31" s="5"/>
      <c r="DC31" s="1"/>
      <c r="DD31" s="5"/>
      <c r="DE31" s="5"/>
      <c r="DF31" s="5"/>
      <c r="DG31" s="5"/>
      <c r="DH31" s="1"/>
      <c r="DI31" s="5"/>
      <c r="DJ31" s="5"/>
      <c r="DK31" s="5"/>
      <c r="DL31" s="5">
        <v>1</v>
      </c>
      <c r="DM31" s="5" t="s">
        <v>40</v>
      </c>
      <c r="DN31" s="7"/>
      <c r="DO31" s="5"/>
      <c r="DP31" s="1"/>
      <c r="DQ31" s="5"/>
      <c r="DR31" s="5"/>
      <c r="DS31" s="5"/>
      <c r="DT31" s="5"/>
      <c r="DU31" s="1"/>
      <c r="DV31" s="5"/>
      <c r="DW31" s="5"/>
      <c r="DX31" s="5"/>
      <c r="DY31" s="5"/>
      <c r="DZ31" s="1"/>
      <c r="EA31" s="5"/>
      <c r="EB31" s="5"/>
      <c r="EC31" s="5"/>
      <c r="ED31" s="5"/>
      <c r="EE31" s="1"/>
      <c r="EF31" s="5"/>
      <c r="EG31" s="5"/>
      <c r="EH31" s="5"/>
      <c r="EI31" s="5">
        <v>1</v>
      </c>
      <c r="EJ31" s="5" t="s">
        <v>40</v>
      </c>
      <c r="EK31" s="7"/>
      <c r="EL31" s="5"/>
      <c r="EM31" s="1"/>
      <c r="EN31" s="5"/>
      <c r="EO31" s="5"/>
      <c r="EP31" s="5"/>
      <c r="EQ31" s="5"/>
      <c r="ER31" s="1"/>
      <c r="ES31" s="5"/>
      <c r="ET31" s="5"/>
      <c r="EU31" s="5"/>
      <c r="EV31" s="5"/>
      <c r="EW31" s="1"/>
      <c r="EX31" s="5"/>
      <c r="EY31" s="5"/>
      <c r="EZ31" s="5"/>
      <c r="FA31" s="5"/>
      <c r="FB31" s="1"/>
      <c r="FC31" s="5"/>
      <c r="FD31" s="5"/>
      <c r="FE31" s="5"/>
      <c r="FF31" s="5">
        <v>1</v>
      </c>
      <c r="FG31" s="5" t="s">
        <v>40</v>
      </c>
      <c r="FH31" s="7"/>
      <c r="FI31" s="5"/>
      <c r="FJ31" s="1"/>
      <c r="FK31" s="5"/>
      <c r="FL31" s="5"/>
      <c r="FM31" s="5"/>
      <c r="FN31" s="5"/>
      <c r="FO31" s="1"/>
      <c r="FP31" s="5"/>
      <c r="FQ31" s="5"/>
      <c r="FR31" s="5"/>
      <c r="FS31" s="5"/>
      <c r="FT31" s="1"/>
      <c r="FU31" s="5"/>
      <c r="FV31" s="5"/>
      <c r="FW31" s="5"/>
      <c r="FX31" s="5"/>
      <c r="FY31" s="1"/>
      <c r="FZ31" s="5"/>
      <c r="GA31" s="5"/>
      <c r="GB31" s="5"/>
      <c r="GC31" s="5">
        <v>1</v>
      </c>
      <c r="GD31" s="5" t="s">
        <v>40</v>
      </c>
      <c r="GE31" s="7"/>
      <c r="GF31" s="5"/>
      <c r="GG31" s="1"/>
      <c r="GH31" s="5"/>
      <c r="GI31" s="5"/>
      <c r="GJ31" s="5">
        <v>0</v>
      </c>
      <c r="GK31" s="5"/>
      <c r="GL31" s="1"/>
      <c r="GM31" s="5"/>
      <c r="GN31" s="5"/>
      <c r="GO31" s="5"/>
      <c r="GP31" s="5"/>
      <c r="GQ31" s="1"/>
      <c r="GR31" s="5"/>
      <c r="GS31" s="5"/>
      <c r="GT31" s="5"/>
      <c r="GU31" s="5"/>
      <c r="GV31" s="1"/>
      <c r="GW31" s="5"/>
      <c r="GX31" s="5"/>
      <c r="GY31" s="5"/>
      <c r="GZ31" s="5">
        <v>1</v>
      </c>
      <c r="HA31" s="5" t="s">
        <v>40</v>
      </c>
      <c r="HB31" s="7"/>
      <c r="HC31" s="5"/>
      <c r="HD31" s="1"/>
      <c r="HE31" s="5"/>
      <c r="HF31" s="5"/>
      <c r="HG31" s="5"/>
      <c r="HH31" s="5"/>
      <c r="HI31" s="1"/>
      <c r="HJ31" s="5"/>
      <c r="HK31" s="5"/>
      <c r="HL31" s="5"/>
      <c r="HM31" s="5"/>
      <c r="HN31" s="1"/>
      <c r="HO31" s="5"/>
      <c r="HP31" s="5"/>
      <c r="HQ31" s="5"/>
      <c r="HR31" s="5"/>
      <c r="HS31" s="1"/>
      <c r="HT31" s="5"/>
      <c r="HU31" s="5"/>
      <c r="HV31" s="5"/>
      <c r="HW31" s="5">
        <v>1</v>
      </c>
      <c r="HX31" s="5" t="s">
        <v>40</v>
      </c>
      <c r="HY31" s="7"/>
      <c r="HZ31" s="5"/>
      <c r="IA31" s="1"/>
      <c r="IB31" s="5"/>
      <c r="IC31" s="5"/>
      <c r="ID31" s="5"/>
      <c r="IE31" s="5"/>
      <c r="IF31" s="1"/>
      <c r="IG31" s="5"/>
      <c r="IH31" s="5"/>
      <c r="II31" s="5"/>
      <c r="IJ31" s="5"/>
      <c r="IK31" s="1"/>
      <c r="IL31" s="5"/>
      <c r="IM31" s="5"/>
      <c r="IN31" s="5"/>
      <c r="IO31" s="5"/>
      <c r="IP31" s="1"/>
      <c r="IQ31" s="5"/>
      <c r="IR31" s="5"/>
      <c r="IS31" s="5"/>
      <c r="IT31" s="5">
        <v>1</v>
      </c>
      <c r="IU31" s="5" t="s">
        <v>40</v>
      </c>
      <c r="IV31" s="7"/>
      <c r="IW31" s="5"/>
      <c r="IX31" s="1"/>
      <c r="IY31" s="5"/>
      <c r="IZ31" s="5"/>
      <c r="JA31" s="5"/>
      <c r="JB31" s="5"/>
      <c r="JC31" s="1"/>
      <c r="JD31" s="5"/>
      <c r="JE31" s="5"/>
      <c r="JF31" s="5"/>
      <c r="JG31" s="5"/>
      <c r="JH31" s="1"/>
      <c r="JI31" s="5"/>
      <c r="JJ31" s="5"/>
      <c r="JK31" s="5"/>
      <c r="JL31" s="5"/>
      <c r="JM31" s="1"/>
      <c r="JN31" s="5"/>
      <c r="JO31" s="5"/>
      <c r="JP31" s="5"/>
      <c r="JQ31" s="5">
        <v>1</v>
      </c>
      <c r="JR31" s="5" t="s">
        <v>40</v>
      </c>
      <c r="JS31" s="7"/>
      <c r="JT31" s="5"/>
      <c r="JU31" s="1"/>
      <c r="JV31" s="5"/>
      <c r="JW31" s="5"/>
      <c r="JX31" s="5"/>
      <c r="JY31" s="5"/>
      <c r="JZ31" s="1"/>
      <c r="KA31" s="5"/>
      <c r="KB31" s="5"/>
      <c r="KC31" s="5"/>
      <c r="KD31" s="5"/>
      <c r="KE31" s="1"/>
      <c r="KF31" s="5"/>
      <c r="KG31" s="5"/>
      <c r="KH31" s="5"/>
      <c r="KI31" s="5"/>
      <c r="KJ31" s="1"/>
      <c r="KK31" s="5"/>
      <c r="KL31" s="5"/>
      <c r="KM31" s="5"/>
      <c r="KN31" s="5">
        <v>1</v>
      </c>
      <c r="KO31" s="5" t="s">
        <v>40</v>
      </c>
      <c r="KP31" s="7"/>
      <c r="KQ31" s="5"/>
      <c r="KR31" s="1"/>
      <c r="KS31" s="5"/>
      <c r="KT31" s="5"/>
      <c r="KU31" s="5"/>
      <c r="KV31" s="5"/>
      <c r="KW31" s="1"/>
      <c r="KX31" s="5"/>
      <c r="KY31" s="5"/>
      <c r="KZ31" s="5"/>
      <c r="LA31" s="5"/>
      <c r="LB31" s="1"/>
      <c r="LC31" s="5"/>
      <c r="LD31" s="5"/>
      <c r="LE31" s="5"/>
      <c r="LF31" s="5"/>
      <c r="LG31" s="1"/>
      <c r="LH31" s="5"/>
      <c r="LI31" s="5"/>
      <c r="LJ31" s="5"/>
      <c r="LK31" s="5">
        <v>1</v>
      </c>
      <c r="LL31" s="5" t="s">
        <v>40</v>
      </c>
      <c r="LM31" s="7"/>
      <c r="LN31" s="5"/>
      <c r="LO31" s="1"/>
      <c r="LP31" s="5"/>
      <c r="LQ31" s="5"/>
      <c r="LR31" s="5"/>
      <c r="LS31" s="5"/>
      <c r="LT31" s="1"/>
      <c r="LU31" s="5"/>
      <c r="LV31" s="5"/>
      <c r="LW31" s="5"/>
      <c r="LX31" s="5"/>
      <c r="LY31" s="1"/>
      <c r="LZ31" s="5"/>
      <c r="MA31" s="5"/>
      <c r="MB31" s="5"/>
      <c r="MC31" s="5"/>
      <c r="MD31" s="1"/>
      <c r="ME31" s="5"/>
      <c r="MF31" s="5"/>
      <c r="MG31" s="5"/>
      <c r="MH31" s="5">
        <v>1</v>
      </c>
      <c r="MI31" s="5" t="s">
        <v>40</v>
      </c>
      <c r="MJ31" s="7"/>
      <c r="MK31" s="5"/>
      <c r="ML31" s="1"/>
      <c r="MM31" s="5"/>
      <c r="MN31" s="5"/>
      <c r="MO31" s="5"/>
      <c r="MP31" s="5"/>
      <c r="MQ31" s="1"/>
      <c r="MR31" s="5"/>
      <c r="MS31" s="5"/>
      <c r="MT31" s="5"/>
      <c r="MU31" s="5"/>
      <c r="MV31" s="1"/>
      <c r="MW31" s="5"/>
      <c r="MX31" s="5"/>
      <c r="MY31" s="5"/>
      <c r="MZ31" s="5"/>
      <c r="NA31" s="1"/>
      <c r="NB31" s="5"/>
      <c r="NC31" s="5"/>
      <c r="ND31" s="5"/>
      <c r="NE31" s="5">
        <v>1</v>
      </c>
      <c r="NF31" s="5" t="s">
        <v>40</v>
      </c>
      <c r="NG31" s="7"/>
      <c r="NH31" s="5"/>
      <c r="NI31" s="1"/>
      <c r="NJ31" s="5"/>
      <c r="NK31" s="5"/>
      <c r="NL31" s="5">
        <v>35</v>
      </c>
      <c r="NM31" s="5"/>
      <c r="NN31" s="1"/>
      <c r="NO31" s="5"/>
      <c r="NP31" s="5"/>
      <c r="NQ31" s="5">
        <v>3405</v>
      </c>
      <c r="NR31" s="5"/>
      <c r="NS31" s="1"/>
      <c r="NT31" s="5"/>
      <c r="NU31" s="5"/>
      <c r="NV31" s="5"/>
      <c r="NW31" s="5"/>
      <c r="NX31" s="1"/>
      <c r="NY31" s="5"/>
      <c r="NZ31" s="5"/>
      <c r="OA31" s="5"/>
    </row>
    <row r="32" spans="1:391" ht="18.5" customHeight="1">
      <c r="A32" s="5">
        <v>2</v>
      </c>
      <c r="B32" s="5" t="s">
        <v>41</v>
      </c>
      <c r="C32" s="7"/>
      <c r="D32" s="5"/>
      <c r="E32" s="1"/>
      <c r="F32" s="5"/>
      <c r="G32" s="5"/>
      <c r="H32" s="5"/>
      <c r="I32" s="5"/>
      <c r="J32" s="1"/>
      <c r="K32" s="5"/>
      <c r="L32" s="5"/>
      <c r="M32" s="5"/>
      <c r="N32" s="5"/>
      <c r="O32" s="1"/>
      <c r="P32" s="5"/>
      <c r="Q32" s="5"/>
      <c r="R32" s="5"/>
      <c r="S32" s="5"/>
      <c r="T32" s="1"/>
      <c r="U32" s="5"/>
      <c r="V32" s="5"/>
      <c r="W32" s="5"/>
      <c r="X32" s="5">
        <v>2</v>
      </c>
      <c r="Y32" s="5" t="s">
        <v>41</v>
      </c>
      <c r="Z32" s="7"/>
      <c r="AA32" s="5"/>
      <c r="AB32" s="1"/>
      <c r="AC32" s="5"/>
      <c r="AD32" s="5"/>
      <c r="AE32" s="5"/>
      <c r="AF32" s="5"/>
      <c r="AG32" s="1"/>
      <c r="AH32" s="5"/>
      <c r="AI32" s="5"/>
      <c r="AJ32" s="5"/>
      <c r="AK32" s="5"/>
      <c r="AL32" s="1"/>
      <c r="AM32" s="5"/>
      <c r="AN32" s="5"/>
      <c r="AO32" s="5"/>
      <c r="AP32" s="5"/>
      <c r="AQ32" s="1"/>
      <c r="AR32" s="5"/>
      <c r="AS32" s="5"/>
      <c r="AT32" s="5"/>
      <c r="AU32" s="5">
        <v>2</v>
      </c>
      <c r="AV32" s="5" t="s">
        <v>41</v>
      </c>
      <c r="AW32" s="7"/>
      <c r="AX32" s="5"/>
      <c r="AY32" s="1"/>
      <c r="AZ32" s="5"/>
      <c r="BA32" s="5"/>
      <c r="BB32" s="5"/>
      <c r="BC32" s="5"/>
      <c r="BD32" s="1"/>
      <c r="BE32" s="5"/>
      <c r="BF32" s="5"/>
      <c r="BG32" s="5"/>
      <c r="BH32" s="5"/>
      <c r="BI32" s="1"/>
      <c r="BJ32" s="5"/>
      <c r="BK32" s="5"/>
      <c r="BL32" s="5"/>
      <c r="BM32" s="5"/>
      <c r="BN32" s="1"/>
      <c r="BO32" s="5"/>
      <c r="BP32" s="5"/>
      <c r="BQ32" s="5"/>
      <c r="BR32" s="5">
        <v>2</v>
      </c>
      <c r="BS32" s="5" t="s">
        <v>41</v>
      </c>
      <c r="BT32" s="7">
        <v>0</v>
      </c>
      <c r="BU32" s="5"/>
      <c r="BV32" s="1"/>
      <c r="BW32" s="5"/>
      <c r="BX32" s="5"/>
      <c r="BY32" s="5"/>
      <c r="BZ32" s="5"/>
      <c r="CA32" s="1"/>
      <c r="CB32" s="5"/>
      <c r="CC32" s="5"/>
      <c r="CD32" s="5"/>
      <c r="CE32" s="5"/>
      <c r="CF32" s="1"/>
      <c r="CG32" s="5"/>
      <c r="CH32" s="5"/>
      <c r="CI32" s="5"/>
      <c r="CJ32" s="5"/>
      <c r="CK32" s="1"/>
      <c r="CL32" s="5"/>
      <c r="CM32" s="5"/>
      <c r="CN32" s="5"/>
      <c r="CO32" s="5">
        <v>2</v>
      </c>
      <c r="CP32" s="5" t="s">
        <v>41</v>
      </c>
      <c r="CQ32" s="7"/>
      <c r="CR32" s="5"/>
      <c r="CS32" s="1"/>
      <c r="CT32" s="5"/>
      <c r="CU32" s="5"/>
      <c r="CV32" s="5">
        <v>3</v>
      </c>
      <c r="CW32" s="5"/>
      <c r="CX32" s="1"/>
      <c r="CY32" s="5"/>
      <c r="CZ32" s="5"/>
      <c r="DA32" s="5">
        <v>42.1</v>
      </c>
      <c r="DB32" s="5"/>
      <c r="DC32" s="1"/>
      <c r="DD32" s="5"/>
      <c r="DE32" s="5"/>
      <c r="DF32" s="5"/>
      <c r="DG32" s="5"/>
      <c r="DH32" s="1"/>
      <c r="DI32" s="5"/>
      <c r="DJ32" s="5"/>
      <c r="DK32" s="5"/>
      <c r="DL32" s="5">
        <v>2</v>
      </c>
      <c r="DM32" s="5" t="s">
        <v>41</v>
      </c>
      <c r="DN32" s="7"/>
      <c r="DO32" s="5"/>
      <c r="DP32" s="1"/>
      <c r="DQ32" s="5"/>
      <c r="DR32" s="5"/>
      <c r="DS32" s="5"/>
      <c r="DT32" s="5"/>
      <c r="DU32" s="1"/>
      <c r="DV32" s="5"/>
      <c r="DW32" s="5"/>
      <c r="DX32" s="5"/>
      <c r="DY32" s="5"/>
      <c r="DZ32" s="1"/>
      <c r="EA32" s="5"/>
      <c r="EB32" s="5"/>
      <c r="EC32" s="5"/>
      <c r="ED32" s="5"/>
      <c r="EE32" s="1"/>
      <c r="EF32" s="5"/>
      <c r="EG32" s="5"/>
      <c r="EH32" s="5"/>
      <c r="EI32" s="5">
        <v>2</v>
      </c>
      <c r="EJ32" s="5" t="s">
        <v>41</v>
      </c>
      <c r="EK32" s="7"/>
      <c r="EL32" s="5"/>
      <c r="EM32" s="1"/>
      <c r="EN32" s="5"/>
      <c r="EO32" s="5"/>
      <c r="EP32" s="5"/>
      <c r="EQ32" s="5"/>
      <c r="ER32" s="1"/>
      <c r="ES32" s="5"/>
      <c r="ET32" s="5"/>
      <c r="EU32" s="5"/>
      <c r="EV32" s="5"/>
      <c r="EW32" s="1"/>
      <c r="EX32" s="5"/>
      <c r="EY32" s="5"/>
      <c r="EZ32" s="5"/>
      <c r="FA32" s="5"/>
      <c r="FB32" s="1"/>
      <c r="FC32" s="5"/>
      <c r="FD32" s="5"/>
      <c r="FE32" s="5"/>
      <c r="FF32" s="5">
        <v>2</v>
      </c>
      <c r="FG32" s="5" t="s">
        <v>41</v>
      </c>
      <c r="FH32" s="7"/>
      <c r="FI32" s="5"/>
      <c r="FJ32" s="1"/>
      <c r="FK32" s="5"/>
      <c r="FL32" s="5"/>
      <c r="FM32" s="5"/>
      <c r="FN32" s="5"/>
      <c r="FO32" s="1"/>
      <c r="FP32" s="5"/>
      <c r="FQ32" s="5"/>
      <c r="FR32" s="5"/>
      <c r="FS32" s="5"/>
      <c r="FT32" s="1"/>
      <c r="FU32" s="5"/>
      <c r="FV32" s="5"/>
      <c r="FW32" s="5"/>
      <c r="FX32" s="5"/>
      <c r="FY32" s="1"/>
      <c r="FZ32" s="5"/>
      <c r="GA32" s="5"/>
      <c r="GB32" s="5"/>
      <c r="GC32" s="5">
        <v>2</v>
      </c>
      <c r="GD32" s="5" t="s">
        <v>41</v>
      </c>
      <c r="GE32" s="7"/>
      <c r="GF32" s="5"/>
      <c r="GG32" s="1"/>
      <c r="GH32" s="5"/>
      <c r="GI32" s="5"/>
      <c r="GJ32" s="5">
        <v>0</v>
      </c>
      <c r="GK32" s="5"/>
      <c r="GL32" s="1"/>
      <c r="GM32" s="5"/>
      <c r="GN32" s="5"/>
      <c r="GO32" s="5"/>
      <c r="GP32" s="5"/>
      <c r="GQ32" s="1"/>
      <c r="GR32" s="5"/>
      <c r="GS32" s="5"/>
      <c r="GT32" s="5"/>
      <c r="GU32" s="5"/>
      <c r="GV32" s="1"/>
      <c r="GW32" s="5"/>
      <c r="GX32" s="5"/>
      <c r="GY32" s="5"/>
      <c r="GZ32" s="5">
        <v>2</v>
      </c>
      <c r="HA32" s="5" t="s">
        <v>41</v>
      </c>
      <c r="HB32" s="7"/>
      <c r="HC32" s="5"/>
      <c r="HD32" s="1"/>
      <c r="HE32" s="5"/>
      <c r="HF32" s="5"/>
      <c r="HG32" s="5"/>
      <c r="HH32" s="5"/>
      <c r="HI32" s="1"/>
      <c r="HJ32" s="5"/>
      <c r="HK32" s="5"/>
      <c r="HL32" s="5"/>
      <c r="HM32" s="5"/>
      <c r="HN32" s="1"/>
      <c r="HO32" s="5"/>
      <c r="HP32" s="5"/>
      <c r="HQ32" s="5"/>
      <c r="HR32" s="5"/>
      <c r="HS32" s="1"/>
      <c r="HT32" s="5"/>
      <c r="HU32" s="5"/>
      <c r="HV32" s="5"/>
      <c r="HW32" s="5">
        <v>2</v>
      </c>
      <c r="HX32" s="5" t="s">
        <v>41</v>
      </c>
      <c r="HY32" s="7"/>
      <c r="HZ32" s="5"/>
      <c r="IA32" s="1"/>
      <c r="IB32" s="5"/>
      <c r="IC32" s="5"/>
      <c r="ID32" s="5"/>
      <c r="IE32" s="5"/>
      <c r="IF32" s="1"/>
      <c r="IG32" s="5"/>
      <c r="IH32" s="5"/>
      <c r="II32" s="5"/>
      <c r="IJ32" s="5"/>
      <c r="IK32" s="1"/>
      <c r="IL32" s="5"/>
      <c r="IM32" s="5"/>
      <c r="IN32" s="5"/>
      <c r="IO32" s="5"/>
      <c r="IP32" s="1"/>
      <c r="IQ32" s="5"/>
      <c r="IR32" s="5"/>
      <c r="IS32" s="5"/>
      <c r="IT32" s="5">
        <v>2</v>
      </c>
      <c r="IU32" s="5" t="s">
        <v>41</v>
      </c>
      <c r="IV32" s="7"/>
      <c r="IW32" s="5"/>
      <c r="IX32" s="1"/>
      <c r="IY32" s="5"/>
      <c r="IZ32" s="5"/>
      <c r="JA32" s="5"/>
      <c r="JB32" s="5"/>
      <c r="JC32" s="1"/>
      <c r="JD32" s="5"/>
      <c r="JE32" s="5"/>
      <c r="JF32" s="5"/>
      <c r="JG32" s="5"/>
      <c r="JH32" s="1"/>
      <c r="JI32" s="5"/>
      <c r="JJ32" s="5"/>
      <c r="JK32" s="5"/>
      <c r="JL32" s="5"/>
      <c r="JM32" s="1"/>
      <c r="JN32" s="5"/>
      <c r="JO32" s="5"/>
      <c r="JP32" s="5"/>
      <c r="JQ32" s="5">
        <v>2</v>
      </c>
      <c r="JR32" s="5" t="s">
        <v>41</v>
      </c>
      <c r="JS32" s="7"/>
      <c r="JT32" s="5"/>
      <c r="JU32" s="1"/>
      <c r="JV32" s="5"/>
      <c r="JW32" s="5"/>
      <c r="JX32" s="5"/>
      <c r="JY32" s="5"/>
      <c r="JZ32" s="1"/>
      <c r="KA32" s="5"/>
      <c r="KB32" s="5"/>
      <c r="KC32" s="5"/>
      <c r="KD32" s="5"/>
      <c r="KE32" s="1"/>
      <c r="KF32" s="5"/>
      <c r="KG32" s="5"/>
      <c r="KH32" s="5"/>
      <c r="KI32" s="5"/>
      <c r="KJ32" s="1"/>
      <c r="KK32" s="5"/>
      <c r="KL32" s="5"/>
      <c r="KM32" s="5"/>
      <c r="KN32" s="5">
        <v>2</v>
      </c>
      <c r="KO32" s="5" t="s">
        <v>41</v>
      </c>
      <c r="KP32" s="7"/>
      <c r="KQ32" s="5"/>
      <c r="KR32" s="1"/>
      <c r="KS32" s="5"/>
      <c r="KT32" s="5"/>
      <c r="KU32" s="5"/>
      <c r="KV32" s="5"/>
      <c r="KW32" s="1"/>
      <c r="KX32" s="5"/>
      <c r="KY32" s="5"/>
      <c r="KZ32" s="5"/>
      <c r="LA32" s="5"/>
      <c r="LB32" s="1"/>
      <c r="LC32" s="5"/>
      <c r="LD32" s="5"/>
      <c r="LE32" s="5"/>
      <c r="LF32" s="5"/>
      <c r="LG32" s="1"/>
      <c r="LH32" s="5"/>
      <c r="LI32" s="5"/>
      <c r="LJ32" s="5"/>
      <c r="LK32" s="5">
        <v>2</v>
      </c>
      <c r="LL32" s="5" t="s">
        <v>41</v>
      </c>
      <c r="LM32" s="7"/>
      <c r="LN32" s="5"/>
      <c r="LO32" s="1"/>
      <c r="LP32" s="5"/>
      <c r="LQ32" s="5"/>
      <c r="LR32" s="5"/>
      <c r="LS32" s="5"/>
      <c r="LT32" s="1"/>
      <c r="LU32" s="5"/>
      <c r="LV32" s="5"/>
      <c r="LW32" s="5"/>
      <c r="LX32" s="5"/>
      <c r="LY32" s="1"/>
      <c r="LZ32" s="5"/>
      <c r="MA32" s="5"/>
      <c r="MB32" s="5"/>
      <c r="MC32" s="5"/>
      <c r="MD32" s="1"/>
      <c r="ME32" s="5"/>
      <c r="MF32" s="5"/>
      <c r="MG32" s="5"/>
      <c r="MH32" s="5">
        <v>2</v>
      </c>
      <c r="MI32" s="5" t="s">
        <v>41</v>
      </c>
      <c r="MJ32" s="7"/>
      <c r="MK32" s="5"/>
      <c r="ML32" s="1"/>
      <c r="MM32" s="5"/>
      <c r="MN32" s="5"/>
      <c r="MO32" s="5"/>
      <c r="MP32" s="5"/>
      <c r="MQ32" s="1"/>
      <c r="MR32" s="5"/>
      <c r="MS32" s="5"/>
      <c r="MT32" s="5"/>
      <c r="MU32" s="5"/>
      <c r="MV32" s="1"/>
      <c r="MW32" s="5"/>
      <c r="MX32" s="5"/>
      <c r="MY32" s="5"/>
      <c r="MZ32" s="5"/>
      <c r="NA32" s="1"/>
      <c r="NB32" s="5"/>
      <c r="NC32" s="5"/>
      <c r="ND32" s="5"/>
      <c r="NE32" s="5">
        <v>2</v>
      </c>
      <c r="NF32" s="5" t="s">
        <v>41</v>
      </c>
      <c r="NG32" s="7"/>
      <c r="NH32" s="5"/>
      <c r="NI32" s="1"/>
      <c r="NJ32" s="5"/>
      <c r="NK32" s="5"/>
      <c r="NL32" s="5"/>
      <c r="NM32" s="5"/>
      <c r="NN32" s="1"/>
      <c r="NO32" s="5"/>
      <c r="NP32" s="5"/>
      <c r="NQ32" s="5"/>
      <c r="NR32" s="5"/>
      <c r="NS32" s="1"/>
      <c r="NT32" s="5"/>
      <c r="NU32" s="5"/>
      <c r="NV32" s="5"/>
      <c r="NW32" s="5"/>
      <c r="NX32" s="1"/>
      <c r="NY32" s="5"/>
      <c r="NZ32" s="5"/>
      <c r="OA32" s="5"/>
    </row>
    <row r="33" spans="1:391" ht="18.5" customHeight="1">
      <c r="A33" s="5">
        <v>3</v>
      </c>
      <c r="B33" s="5" t="s">
        <v>42</v>
      </c>
      <c r="C33" s="7"/>
      <c r="D33" s="5"/>
      <c r="E33" s="1"/>
      <c r="F33" s="5"/>
      <c r="G33" s="5"/>
      <c r="H33" s="5"/>
      <c r="I33" s="5"/>
      <c r="J33" s="1"/>
      <c r="K33" s="5"/>
      <c r="L33" s="5"/>
      <c r="M33" s="5"/>
      <c r="N33" s="5"/>
      <c r="O33" s="1"/>
      <c r="P33" s="5"/>
      <c r="Q33" s="5"/>
      <c r="R33" s="5"/>
      <c r="S33" s="5"/>
      <c r="T33" s="1"/>
      <c r="U33" s="5"/>
      <c r="V33" s="5"/>
      <c r="W33" s="5"/>
      <c r="X33" s="5">
        <v>3</v>
      </c>
      <c r="Y33" s="5" t="s">
        <v>42</v>
      </c>
      <c r="Z33" s="7"/>
      <c r="AA33" s="5"/>
      <c r="AB33" s="1"/>
      <c r="AC33" s="5"/>
      <c r="AD33" s="5"/>
      <c r="AE33" s="5"/>
      <c r="AF33" s="5"/>
      <c r="AG33" s="1"/>
      <c r="AH33" s="5"/>
      <c r="AI33" s="5"/>
      <c r="AJ33" s="5"/>
      <c r="AK33" s="5"/>
      <c r="AL33" s="1"/>
      <c r="AM33" s="5"/>
      <c r="AN33" s="5"/>
      <c r="AO33" s="5"/>
      <c r="AP33" s="5"/>
      <c r="AQ33" s="1"/>
      <c r="AR33" s="5"/>
      <c r="AS33" s="5"/>
      <c r="AT33" s="5"/>
      <c r="AU33" s="5">
        <v>3</v>
      </c>
      <c r="AV33" s="5" t="s">
        <v>42</v>
      </c>
      <c r="AW33" s="7"/>
      <c r="AX33" s="5"/>
      <c r="AY33" s="1"/>
      <c r="AZ33" s="5"/>
      <c r="BA33" s="5"/>
      <c r="BB33" s="5"/>
      <c r="BC33" s="5"/>
      <c r="BD33" s="1"/>
      <c r="BE33" s="5"/>
      <c r="BF33" s="5"/>
      <c r="BG33" s="5"/>
      <c r="BH33" s="5"/>
      <c r="BI33" s="1"/>
      <c r="BJ33" s="5"/>
      <c r="BK33" s="5"/>
      <c r="BL33" s="5"/>
      <c r="BM33" s="5"/>
      <c r="BN33" s="1"/>
      <c r="BO33" s="5"/>
      <c r="BP33" s="5"/>
      <c r="BQ33" s="5"/>
      <c r="BR33" s="5">
        <v>3</v>
      </c>
      <c r="BS33" s="5" t="s">
        <v>42</v>
      </c>
      <c r="BT33" s="7">
        <v>0</v>
      </c>
      <c r="BU33" s="5"/>
      <c r="BV33" s="1"/>
      <c r="BW33" s="5"/>
      <c r="BX33" s="5"/>
      <c r="BY33" s="5"/>
      <c r="BZ33" s="5"/>
      <c r="CA33" s="1"/>
      <c r="CB33" s="5"/>
      <c r="CC33" s="5"/>
      <c r="CD33" s="5"/>
      <c r="CE33" s="5"/>
      <c r="CF33" s="1"/>
      <c r="CG33" s="5"/>
      <c r="CH33" s="5"/>
      <c r="CI33" s="5"/>
      <c r="CJ33" s="5"/>
      <c r="CK33" s="1"/>
      <c r="CL33" s="5"/>
      <c r="CM33" s="5"/>
      <c r="CN33" s="5"/>
      <c r="CO33" s="5">
        <v>3</v>
      </c>
      <c r="CP33" s="5" t="s">
        <v>42</v>
      </c>
      <c r="CQ33" s="7"/>
      <c r="CR33" s="5"/>
      <c r="CS33" s="1"/>
      <c r="CT33" s="5"/>
      <c r="CU33" s="5"/>
      <c r="CV33" s="5">
        <v>2</v>
      </c>
      <c r="CW33" s="5"/>
      <c r="CX33" s="1"/>
      <c r="CY33" s="5"/>
      <c r="CZ33" s="5"/>
      <c r="DA33" s="5">
        <v>15.5</v>
      </c>
      <c r="DB33" s="5"/>
      <c r="DC33" s="1"/>
      <c r="DD33" s="5"/>
      <c r="DE33" s="5"/>
      <c r="DF33" s="5"/>
      <c r="DG33" s="5"/>
      <c r="DH33" s="1"/>
      <c r="DI33" s="5"/>
      <c r="DJ33" s="5"/>
      <c r="DK33" s="5"/>
      <c r="DL33" s="5">
        <v>3</v>
      </c>
      <c r="DM33" s="5" t="s">
        <v>42</v>
      </c>
      <c r="DN33" s="7"/>
      <c r="DO33" s="5"/>
      <c r="DP33" s="1"/>
      <c r="DQ33" s="5"/>
      <c r="DR33" s="5"/>
      <c r="DS33" s="5"/>
      <c r="DT33" s="5"/>
      <c r="DU33" s="1"/>
      <c r="DV33" s="5"/>
      <c r="DW33" s="5"/>
      <c r="DX33" s="5"/>
      <c r="DY33" s="5"/>
      <c r="DZ33" s="1"/>
      <c r="EA33" s="5"/>
      <c r="EB33" s="5"/>
      <c r="EC33" s="5"/>
      <c r="ED33" s="5"/>
      <c r="EE33" s="1"/>
      <c r="EF33" s="5"/>
      <c r="EG33" s="5"/>
      <c r="EH33" s="5"/>
      <c r="EI33" s="5">
        <v>3</v>
      </c>
      <c r="EJ33" s="5" t="s">
        <v>42</v>
      </c>
      <c r="EK33" s="7"/>
      <c r="EL33" s="5"/>
      <c r="EM33" s="1"/>
      <c r="EN33" s="5"/>
      <c r="EO33" s="5"/>
      <c r="EP33" s="5"/>
      <c r="EQ33" s="5"/>
      <c r="ER33" s="1"/>
      <c r="ES33" s="5"/>
      <c r="ET33" s="5"/>
      <c r="EU33" s="5"/>
      <c r="EV33" s="5"/>
      <c r="EW33" s="1"/>
      <c r="EX33" s="5"/>
      <c r="EY33" s="5"/>
      <c r="EZ33" s="5"/>
      <c r="FA33" s="5"/>
      <c r="FB33" s="1"/>
      <c r="FC33" s="5"/>
      <c r="FD33" s="5"/>
      <c r="FE33" s="5"/>
      <c r="FF33" s="5">
        <v>3</v>
      </c>
      <c r="FG33" s="5" t="s">
        <v>42</v>
      </c>
      <c r="FH33" s="7"/>
      <c r="FI33" s="5"/>
      <c r="FJ33" s="1"/>
      <c r="FK33" s="5"/>
      <c r="FL33" s="5"/>
      <c r="FM33" s="5"/>
      <c r="FN33" s="5"/>
      <c r="FO33" s="1"/>
      <c r="FP33" s="5"/>
      <c r="FQ33" s="5"/>
      <c r="FR33" s="5"/>
      <c r="FS33" s="5"/>
      <c r="FT33" s="1"/>
      <c r="FU33" s="5"/>
      <c r="FV33" s="5"/>
      <c r="FW33" s="5"/>
      <c r="FX33" s="5"/>
      <c r="FY33" s="1"/>
      <c r="FZ33" s="5"/>
      <c r="GA33" s="5"/>
      <c r="GB33" s="5"/>
      <c r="GC33" s="5">
        <v>3</v>
      </c>
      <c r="GD33" s="5" t="s">
        <v>42</v>
      </c>
      <c r="GE33" s="7"/>
      <c r="GF33" s="5"/>
      <c r="GG33" s="1"/>
      <c r="GH33" s="5"/>
      <c r="GI33" s="5"/>
      <c r="GJ33" s="5">
        <v>0</v>
      </c>
      <c r="GK33" s="5"/>
      <c r="GL33" s="1"/>
      <c r="GM33" s="5"/>
      <c r="GN33" s="5"/>
      <c r="GO33" s="5"/>
      <c r="GP33" s="5"/>
      <c r="GQ33" s="1"/>
      <c r="GR33" s="5"/>
      <c r="GS33" s="5"/>
      <c r="GT33" s="5"/>
      <c r="GU33" s="5"/>
      <c r="GV33" s="1"/>
      <c r="GW33" s="5"/>
      <c r="GX33" s="5"/>
      <c r="GY33" s="5"/>
      <c r="GZ33" s="5">
        <v>3</v>
      </c>
      <c r="HA33" s="5" t="s">
        <v>42</v>
      </c>
      <c r="HB33" s="7"/>
      <c r="HC33" s="5"/>
      <c r="HD33" s="1"/>
      <c r="HE33" s="5"/>
      <c r="HF33" s="5"/>
      <c r="HG33" s="5"/>
      <c r="HH33" s="5"/>
      <c r="HI33" s="1"/>
      <c r="HJ33" s="5"/>
      <c r="HK33" s="5"/>
      <c r="HL33" s="5"/>
      <c r="HM33" s="5"/>
      <c r="HN33" s="1"/>
      <c r="HO33" s="5"/>
      <c r="HP33" s="5"/>
      <c r="HQ33" s="5"/>
      <c r="HR33" s="5"/>
      <c r="HS33" s="1"/>
      <c r="HT33" s="5"/>
      <c r="HU33" s="5"/>
      <c r="HV33" s="5"/>
      <c r="HW33" s="5">
        <v>3</v>
      </c>
      <c r="HX33" s="5" t="s">
        <v>42</v>
      </c>
      <c r="HY33" s="7"/>
      <c r="HZ33" s="5"/>
      <c r="IA33" s="1"/>
      <c r="IB33" s="5"/>
      <c r="IC33" s="5"/>
      <c r="ID33" s="5"/>
      <c r="IE33" s="5"/>
      <c r="IF33" s="1"/>
      <c r="IG33" s="5"/>
      <c r="IH33" s="5"/>
      <c r="II33" s="5"/>
      <c r="IJ33" s="5"/>
      <c r="IK33" s="1"/>
      <c r="IL33" s="5"/>
      <c r="IM33" s="5"/>
      <c r="IN33" s="5"/>
      <c r="IO33" s="5"/>
      <c r="IP33" s="1"/>
      <c r="IQ33" s="5"/>
      <c r="IR33" s="5"/>
      <c r="IS33" s="5"/>
      <c r="IT33" s="5">
        <v>3</v>
      </c>
      <c r="IU33" s="5" t="s">
        <v>42</v>
      </c>
      <c r="IV33" s="7"/>
      <c r="IW33" s="5"/>
      <c r="IX33" s="1"/>
      <c r="IY33" s="5"/>
      <c r="IZ33" s="5"/>
      <c r="JA33" s="5"/>
      <c r="JB33" s="5"/>
      <c r="JC33" s="1"/>
      <c r="JD33" s="5"/>
      <c r="JE33" s="5"/>
      <c r="JF33" s="5"/>
      <c r="JG33" s="5"/>
      <c r="JH33" s="1"/>
      <c r="JI33" s="5"/>
      <c r="JJ33" s="5"/>
      <c r="JK33" s="5"/>
      <c r="JL33" s="5"/>
      <c r="JM33" s="1"/>
      <c r="JN33" s="5"/>
      <c r="JO33" s="5"/>
      <c r="JP33" s="5"/>
      <c r="JQ33" s="5">
        <v>3</v>
      </c>
      <c r="JR33" s="5" t="s">
        <v>42</v>
      </c>
      <c r="JS33" s="7"/>
      <c r="JT33" s="5"/>
      <c r="JU33" s="1"/>
      <c r="JV33" s="5"/>
      <c r="JW33" s="5"/>
      <c r="JX33" s="5"/>
      <c r="JY33" s="5"/>
      <c r="JZ33" s="1"/>
      <c r="KA33" s="5"/>
      <c r="KB33" s="5"/>
      <c r="KC33" s="5"/>
      <c r="KD33" s="5"/>
      <c r="KE33" s="1"/>
      <c r="KF33" s="5"/>
      <c r="KG33" s="5"/>
      <c r="KH33" s="5"/>
      <c r="KI33" s="5"/>
      <c r="KJ33" s="1"/>
      <c r="KK33" s="5"/>
      <c r="KL33" s="5"/>
      <c r="KM33" s="5"/>
      <c r="KN33" s="5">
        <v>3</v>
      </c>
      <c r="KO33" s="5" t="s">
        <v>42</v>
      </c>
      <c r="KP33" s="7"/>
      <c r="KQ33" s="5"/>
      <c r="KR33" s="1"/>
      <c r="KS33" s="5"/>
      <c r="KT33" s="5"/>
      <c r="KU33" s="5"/>
      <c r="KV33" s="5"/>
      <c r="KW33" s="1"/>
      <c r="KX33" s="5"/>
      <c r="KY33" s="5"/>
      <c r="KZ33" s="5"/>
      <c r="LA33" s="5"/>
      <c r="LB33" s="1"/>
      <c r="LC33" s="5"/>
      <c r="LD33" s="5"/>
      <c r="LE33" s="5"/>
      <c r="LF33" s="5"/>
      <c r="LG33" s="1"/>
      <c r="LH33" s="5"/>
      <c r="LI33" s="5"/>
      <c r="LJ33" s="5"/>
      <c r="LK33" s="5">
        <v>3</v>
      </c>
      <c r="LL33" s="5" t="s">
        <v>42</v>
      </c>
      <c r="LM33" s="7"/>
      <c r="LN33" s="5"/>
      <c r="LO33" s="1"/>
      <c r="LP33" s="5"/>
      <c r="LQ33" s="5"/>
      <c r="LR33" s="5"/>
      <c r="LS33" s="5"/>
      <c r="LT33" s="1"/>
      <c r="LU33" s="5"/>
      <c r="LV33" s="5"/>
      <c r="LW33" s="5"/>
      <c r="LX33" s="5"/>
      <c r="LY33" s="1"/>
      <c r="LZ33" s="5"/>
      <c r="MA33" s="5"/>
      <c r="MB33" s="5"/>
      <c r="MC33" s="5"/>
      <c r="MD33" s="1"/>
      <c r="ME33" s="5"/>
      <c r="MF33" s="5"/>
      <c r="MG33" s="5"/>
      <c r="MH33" s="5">
        <v>3</v>
      </c>
      <c r="MI33" s="5" t="s">
        <v>42</v>
      </c>
      <c r="MJ33" s="7"/>
      <c r="MK33" s="5"/>
      <c r="ML33" s="1"/>
      <c r="MM33" s="5"/>
      <c r="MN33" s="5"/>
      <c r="MO33" s="5"/>
      <c r="MP33" s="5"/>
      <c r="MQ33" s="1"/>
      <c r="MR33" s="5"/>
      <c r="MS33" s="5"/>
      <c r="MT33" s="5"/>
      <c r="MU33" s="5"/>
      <c r="MV33" s="1"/>
      <c r="MW33" s="5"/>
      <c r="MX33" s="5"/>
      <c r="MY33" s="5"/>
      <c r="MZ33" s="5"/>
      <c r="NA33" s="1"/>
      <c r="NB33" s="5"/>
      <c r="NC33" s="5"/>
      <c r="ND33" s="5"/>
      <c r="NE33" s="5">
        <v>3</v>
      </c>
      <c r="NF33" s="5" t="s">
        <v>42</v>
      </c>
      <c r="NG33" s="7"/>
      <c r="NH33" s="5"/>
      <c r="NI33" s="1"/>
      <c r="NJ33" s="5"/>
      <c r="NK33" s="5"/>
      <c r="NL33" s="5"/>
      <c r="NM33" s="5"/>
      <c r="NN33" s="1"/>
      <c r="NO33" s="5"/>
      <c r="NP33" s="5"/>
      <c r="NQ33" s="5"/>
      <c r="NR33" s="5"/>
      <c r="NS33" s="1"/>
      <c r="NT33" s="5"/>
      <c r="NU33" s="5"/>
      <c r="NV33" s="5"/>
      <c r="NW33" s="5"/>
      <c r="NX33" s="1"/>
      <c r="NY33" s="5"/>
      <c r="NZ33" s="5"/>
      <c r="OA33" s="5"/>
    </row>
    <row r="34" spans="1:391" ht="18.5" customHeight="1">
      <c r="A34" s="5">
        <v>4</v>
      </c>
      <c r="B34" s="5" t="s">
        <v>43</v>
      </c>
      <c r="C34" s="7"/>
      <c r="D34" s="5"/>
      <c r="E34" s="1"/>
      <c r="F34" s="5"/>
      <c r="G34" s="5"/>
      <c r="H34" s="5"/>
      <c r="I34" s="5"/>
      <c r="J34" s="1"/>
      <c r="K34" s="5"/>
      <c r="L34" s="5"/>
      <c r="M34" s="5"/>
      <c r="N34" s="5"/>
      <c r="O34" s="1"/>
      <c r="P34" s="5"/>
      <c r="Q34" s="5"/>
      <c r="R34" s="5"/>
      <c r="S34" s="5"/>
      <c r="T34" s="1"/>
      <c r="U34" s="5"/>
      <c r="V34" s="5"/>
      <c r="W34" s="5"/>
      <c r="X34" s="5">
        <v>4</v>
      </c>
      <c r="Y34" s="5" t="s">
        <v>43</v>
      </c>
      <c r="Z34" s="7"/>
      <c r="AA34" s="5"/>
      <c r="AB34" s="1"/>
      <c r="AC34" s="5"/>
      <c r="AD34" s="5"/>
      <c r="AE34" s="5"/>
      <c r="AF34" s="5"/>
      <c r="AG34" s="1"/>
      <c r="AH34" s="5"/>
      <c r="AI34" s="5"/>
      <c r="AJ34" s="5"/>
      <c r="AK34" s="5"/>
      <c r="AL34" s="1"/>
      <c r="AM34" s="5"/>
      <c r="AN34" s="5"/>
      <c r="AO34" s="5"/>
      <c r="AP34" s="5"/>
      <c r="AQ34" s="1"/>
      <c r="AR34" s="5"/>
      <c r="AS34" s="5"/>
      <c r="AT34" s="5"/>
      <c r="AU34" s="5">
        <v>4</v>
      </c>
      <c r="AV34" s="5" t="s">
        <v>43</v>
      </c>
      <c r="AW34" s="7"/>
      <c r="AX34" s="5"/>
      <c r="AY34" s="1"/>
      <c r="AZ34" s="5"/>
      <c r="BA34" s="5"/>
      <c r="BB34" s="5"/>
      <c r="BC34" s="5"/>
      <c r="BD34" s="1"/>
      <c r="BE34" s="5"/>
      <c r="BF34" s="5"/>
      <c r="BG34" s="5"/>
      <c r="BH34" s="5"/>
      <c r="BI34" s="1"/>
      <c r="BJ34" s="5"/>
      <c r="BK34" s="5"/>
      <c r="BL34" s="5"/>
      <c r="BM34" s="5"/>
      <c r="BN34" s="1"/>
      <c r="BO34" s="5"/>
      <c r="BP34" s="5"/>
      <c r="BQ34" s="5"/>
      <c r="BR34" s="5">
        <v>4</v>
      </c>
      <c r="BS34" s="5" t="s">
        <v>43</v>
      </c>
      <c r="BT34" s="7">
        <v>0</v>
      </c>
      <c r="BU34" s="5"/>
      <c r="BV34" s="1"/>
      <c r="BW34" s="5"/>
      <c r="BX34" s="5"/>
      <c r="BY34" s="5"/>
      <c r="BZ34" s="5"/>
      <c r="CA34" s="1"/>
      <c r="CB34" s="5"/>
      <c r="CC34" s="5"/>
      <c r="CD34" s="5"/>
      <c r="CE34" s="5"/>
      <c r="CF34" s="1"/>
      <c r="CG34" s="5"/>
      <c r="CH34" s="5"/>
      <c r="CI34" s="5"/>
      <c r="CJ34" s="5"/>
      <c r="CK34" s="1"/>
      <c r="CL34" s="5"/>
      <c r="CM34" s="5"/>
      <c r="CN34" s="5"/>
      <c r="CO34" s="5">
        <v>4</v>
      </c>
      <c r="CP34" s="5" t="s">
        <v>43</v>
      </c>
      <c r="CQ34" s="7"/>
      <c r="CR34" s="5"/>
      <c r="CS34" s="1"/>
      <c r="CT34" s="5"/>
      <c r="CU34" s="5"/>
      <c r="CV34" s="5">
        <v>2</v>
      </c>
      <c r="CW34" s="5"/>
      <c r="CX34" s="1"/>
      <c r="CY34" s="5"/>
      <c r="CZ34" s="5"/>
      <c r="DA34" s="5">
        <v>15.5</v>
      </c>
      <c r="DB34" s="5"/>
      <c r="DC34" s="1"/>
      <c r="DD34" s="5"/>
      <c r="DE34" s="5"/>
      <c r="DF34" s="5"/>
      <c r="DG34" s="5"/>
      <c r="DH34" s="1"/>
      <c r="DI34" s="5"/>
      <c r="DJ34" s="5"/>
      <c r="DK34" s="5"/>
      <c r="DL34" s="5">
        <v>4</v>
      </c>
      <c r="DM34" s="5" t="s">
        <v>43</v>
      </c>
      <c r="DN34" s="7"/>
      <c r="DO34" s="5"/>
      <c r="DP34" s="1"/>
      <c r="DQ34" s="5"/>
      <c r="DR34" s="5"/>
      <c r="DS34" s="5"/>
      <c r="DT34" s="5"/>
      <c r="DU34" s="1"/>
      <c r="DV34" s="5"/>
      <c r="DW34" s="5"/>
      <c r="DX34" s="5"/>
      <c r="DY34" s="5"/>
      <c r="DZ34" s="1"/>
      <c r="EA34" s="5"/>
      <c r="EB34" s="5"/>
      <c r="EC34" s="5"/>
      <c r="ED34" s="5"/>
      <c r="EE34" s="1"/>
      <c r="EF34" s="5"/>
      <c r="EG34" s="5"/>
      <c r="EH34" s="5"/>
      <c r="EI34" s="5">
        <v>4</v>
      </c>
      <c r="EJ34" s="5" t="s">
        <v>43</v>
      </c>
      <c r="EK34" s="7"/>
      <c r="EL34" s="5"/>
      <c r="EM34" s="1"/>
      <c r="EN34" s="5"/>
      <c r="EO34" s="5"/>
      <c r="EP34" s="5"/>
      <c r="EQ34" s="5"/>
      <c r="ER34" s="1"/>
      <c r="ES34" s="5"/>
      <c r="ET34" s="5"/>
      <c r="EU34" s="5"/>
      <c r="EV34" s="5"/>
      <c r="EW34" s="1"/>
      <c r="EX34" s="5"/>
      <c r="EY34" s="5"/>
      <c r="EZ34" s="5"/>
      <c r="FA34" s="5"/>
      <c r="FB34" s="1"/>
      <c r="FC34" s="5"/>
      <c r="FD34" s="5"/>
      <c r="FE34" s="5"/>
      <c r="FF34" s="5">
        <v>4</v>
      </c>
      <c r="FG34" s="5" t="s">
        <v>43</v>
      </c>
      <c r="FH34" s="7"/>
      <c r="FI34" s="5"/>
      <c r="FJ34" s="1"/>
      <c r="FK34" s="5"/>
      <c r="FL34" s="5"/>
      <c r="FM34" s="5"/>
      <c r="FN34" s="5"/>
      <c r="FO34" s="1"/>
      <c r="FP34" s="5"/>
      <c r="FQ34" s="5"/>
      <c r="FR34" s="5"/>
      <c r="FS34" s="5"/>
      <c r="FT34" s="1"/>
      <c r="FU34" s="5"/>
      <c r="FV34" s="5"/>
      <c r="FW34" s="5"/>
      <c r="FX34" s="5"/>
      <c r="FY34" s="1"/>
      <c r="FZ34" s="5"/>
      <c r="GA34" s="5"/>
      <c r="GB34" s="5"/>
      <c r="GC34" s="5">
        <v>4</v>
      </c>
      <c r="GD34" s="5" t="s">
        <v>43</v>
      </c>
      <c r="GE34" s="7"/>
      <c r="GF34" s="5"/>
      <c r="GG34" s="1"/>
      <c r="GH34" s="5"/>
      <c r="GI34" s="5"/>
      <c r="GJ34" s="5">
        <v>0</v>
      </c>
      <c r="GK34" s="5"/>
      <c r="GL34" s="1"/>
      <c r="GM34" s="5"/>
      <c r="GN34" s="5"/>
      <c r="GO34" s="5"/>
      <c r="GP34" s="5"/>
      <c r="GQ34" s="1"/>
      <c r="GR34" s="5"/>
      <c r="GS34" s="5"/>
      <c r="GT34" s="5"/>
      <c r="GU34" s="5"/>
      <c r="GV34" s="1"/>
      <c r="GW34" s="5"/>
      <c r="GX34" s="5"/>
      <c r="GY34" s="5"/>
      <c r="GZ34" s="5">
        <v>4</v>
      </c>
      <c r="HA34" s="5" t="s">
        <v>43</v>
      </c>
      <c r="HB34" s="7"/>
      <c r="HC34" s="5"/>
      <c r="HD34" s="1"/>
      <c r="HE34" s="5"/>
      <c r="HF34" s="5"/>
      <c r="HG34" s="5"/>
      <c r="HH34" s="5"/>
      <c r="HI34" s="1"/>
      <c r="HJ34" s="5"/>
      <c r="HK34" s="5"/>
      <c r="HL34" s="5"/>
      <c r="HM34" s="5"/>
      <c r="HN34" s="1"/>
      <c r="HO34" s="5"/>
      <c r="HP34" s="5"/>
      <c r="HQ34" s="5"/>
      <c r="HR34" s="5"/>
      <c r="HS34" s="1"/>
      <c r="HT34" s="5"/>
      <c r="HU34" s="5"/>
      <c r="HV34" s="5"/>
      <c r="HW34" s="5">
        <v>4</v>
      </c>
      <c r="HX34" s="5" t="s">
        <v>43</v>
      </c>
      <c r="HY34" s="7"/>
      <c r="HZ34" s="5"/>
      <c r="IA34" s="1"/>
      <c r="IB34" s="5"/>
      <c r="IC34" s="5"/>
      <c r="ID34" s="5"/>
      <c r="IE34" s="5"/>
      <c r="IF34" s="1"/>
      <c r="IG34" s="5"/>
      <c r="IH34" s="5"/>
      <c r="II34" s="5"/>
      <c r="IJ34" s="5"/>
      <c r="IK34" s="1"/>
      <c r="IL34" s="5"/>
      <c r="IM34" s="5"/>
      <c r="IN34" s="5"/>
      <c r="IO34" s="5"/>
      <c r="IP34" s="1"/>
      <c r="IQ34" s="5"/>
      <c r="IR34" s="5"/>
      <c r="IS34" s="5"/>
      <c r="IT34" s="5">
        <v>4</v>
      </c>
      <c r="IU34" s="5" t="s">
        <v>43</v>
      </c>
      <c r="IV34" s="7"/>
      <c r="IW34" s="5"/>
      <c r="IX34" s="1"/>
      <c r="IY34" s="5"/>
      <c r="IZ34" s="5"/>
      <c r="JA34" s="5"/>
      <c r="JB34" s="5"/>
      <c r="JC34" s="1"/>
      <c r="JD34" s="5"/>
      <c r="JE34" s="5"/>
      <c r="JF34" s="5"/>
      <c r="JG34" s="5"/>
      <c r="JH34" s="1"/>
      <c r="JI34" s="5"/>
      <c r="JJ34" s="5"/>
      <c r="JK34" s="5"/>
      <c r="JL34" s="5"/>
      <c r="JM34" s="1"/>
      <c r="JN34" s="5"/>
      <c r="JO34" s="5"/>
      <c r="JP34" s="5"/>
      <c r="JQ34" s="5">
        <v>4</v>
      </c>
      <c r="JR34" s="5" t="s">
        <v>43</v>
      </c>
      <c r="JS34" s="7"/>
      <c r="JT34" s="5"/>
      <c r="JU34" s="1"/>
      <c r="JV34" s="5"/>
      <c r="JW34" s="5"/>
      <c r="JX34" s="5"/>
      <c r="JY34" s="5"/>
      <c r="JZ34" s="1"/>
      <c r="KA34" s="5"/>
      <c r="KB34" s="5"/>
      <c r="KC34" s="5"/>
      <c r="KD34" s="5"/>
      <c r="KE34" s="1"/>
      <c r="KF34" s="5"/>
      <c r="KG34" s="5"/>
      <c r="KH34" s="5"/>
      <c r="KI34" s="5"/>
      <c r="KJ34" s="1"/>
      <c r="KK34" s="5"/>
      <c r="KL34" s="5"/>
      <c r="KM34" s="5"/>
      <c r="KN34" s="5">
        <v>4</v>
      </c>
      <c r="KO34" s="5" t="s">
        <v>43</v>
      </c>
      <c r="KP34" s="7"/>
      <c r="KQ34" s="5"/>
      <c r="KR34" s="1"/>
      <c r="KS34" s="5"/>
      <c r="KT34" s="5"/>
      <c r="KU34" s="5"/>
      <c r="KV34" s="5"/>
      <c r="KW34" s="1"/>
      <c r="KX34" s="5"/>
      <c r="KY34" s="5"/>
      <c r="KZ34" s="5"/>
      <c r="LA34" s="5"/>
      <c r="LB34" s="1"/>
      <c r="LC34" s="5"/>
      <c r="LD34" s="5"/>
      <c r="LE34" s="5"/>
      <c r="LF34" s="5"/>
      <c r="LG34" s="1"/>
      <c r="LH34" s="5"/>
      <c r="LI34" s="5"/>
      <c r="LJ34" s="5"/>
      <c r="LK34" s="5">
        <v>4</v>
      </c>
      <c r="LL34" s="5" t="s">
        <v>43</v>
      </c>
      <c r="LM34" s="7"/>
      <c r="LN34" s="5"/>
      <c r="LO34" s="1"/>
      <c r="LP34" s="5"/>
      <c r="LQ34" s="5"/>
      <c r="LR34" s="5"/>
      <c r="LS34" s="5"/>
      <c r="LT34" s="1"/>
      <c r="LU34" s="5"/>
      <c r="LV34" s="5"/>
      <c r="LW34" s="5"/>
      <c r="LX34" s="5"/>
      <c r="LY34" s="1"/>
      <c r="LZ34" s="5"/>
      <c r="MA34" s="5"/>
      <c r="MB34" s="5"/>
      <c r="MC34" s="5"/>
      <c r="MD34" s="1"/>
      <c r="ME34" s="5"/>
      <c r="MF34" s="5"/>
      <c r="MG34" s="5"/>
      <c r="MH34" s="5">
        <v>4</v>
      </c>
      <c r="MI34" s="5" t="s">
        <v>43</v>
      </c>
      <c r="MJ34" s="7"/>
      <c r="MK34" s="5"/>
      <c r="ML34" s="1"/>
      <c r="MM34" s="5"/>
      <c r="MN34" s="5"/>
      <c r="MO34" s="5"/>
      <c r="MP34" s="5"/>
      <c r="MQ34" s="1"/>
      <c r="MR34" s="5"/>
      <c r="MS34" s="5"/>
      <c r="MT34" s="5"/>
      <c r="MU34" s="5"/>
      <c r="MV34" s="1"/>
      <c r="MW34" s="5"/>
      <c r="MX34" s="5"/>
      <c r="MY34" s="5"/>
      <c r="MZ34" s="5"/>
      <c r="NA34" s="1"/>
      <c r="NB34" s="5"/>
      <c r="NC34" s="5"/>
      <c r="ND34" s="5"/>
      <c r="NE34" s="5">
        <v>4</v>
      </c>
      <c r="NF34" s="5" t="s">
        <v>43</v>
      </c>
      <c r="NG34" s="7"/>
      <c r="NH34" s="5"/>
      <c r="NI34" s="1"/>
      <c r="NJ34" s="5"/>
      <c r="NK34" s="5"/>
      <c r="NL34" s="5"/>
      <c r="NM34" s="5"/>
      <c r="NN34" s="1"/>
      <c r="NO34" s="5"/>
      <c r="NP34" s="5"/>
      <c r="NQ34" s="5"/>
      <c r="NR34" s="5"/>
      <c r="NS34" s="1"/>
      <c r="NT34" s="5"/>
      <c r="NU34" s="5"/>
      <c r="NV34" s="5"/>
      <c r="NW34" s="5"/>
      <c r="NX34" s="1"/>
      <c r="NY34" s="5"/>
      <c r="NZ34" s="5"/>
      <c r="OA34" s="5"/>
    </row>
    <row r="35" spans="1:391" s="13" customFormat="1" ht="18.5" customHeight="1">
      <c r="A35" s="9" t="s">
        <v>45</v>
      </c>
      <c r="B35" s="9" t="s">
        <v>44</v>
      </c>
      <c r="C35" s="7"/>
      <c r="D35" s="5"/>
      <c r="E35" s="1"/>
      <c r="F35" s="5"/>
      <c r="G35" s="5"/>
      <c r="H35" s="5"/>
      <c r="I35" s="5"/>
      <c r="J35" s="1"/>
      <c r="K35" s="5"/>
      <c r="L35" s="5"/>
      <c r="M35" s="5"/>
      <c r="N35" s="5"/>
      <c r="O35" s="1"/>
      <c r="P35" s="5"/>
      <c r="Q35" s="5"/>
      <c r="R35" s="5"/>
      <c r="S35" s="5"/>
      <c r="T35" s="1"/>
      <c r="U35" s="5"/>
      <c r="V35" s="5"/>
      <c r="W35" s="5"/>
      <c r="X35" s="9" t="s">
        <v>45</v>
      </c>
      <c r="Y35" s="9" t="s">
        <v>44</v>
      </c>
      <c r="Z35" s="7"/>
      <c r="AA35" s="5"/>
      <c r="AB35" s="1"/>
      <c r="AC35" s="5"/>
      <c r="AD35" s="5"/>
      <c r="AE35" s="5"/>
      <c r="AF35" s="5"/>
      <c r="AG35" s="1"/>
      <c r="AH35" s="5"/>
      <c r="AI35" s="5"/>
      <c r="AJ35" s="5"/>
      <c r="AK35" s="5"/>
      <c r="AL35" s="1"/>
      <c r="AM35" s="5"/>
      <c r="AN35" s="5"/>
      <c r="AO35" s="5"/>
      <c r="AP35" s="5"/>
      <c r="AQ35" s="1"/>
      <c r="AR35" s="5"/>
      <c r="AS35" s="5"/>
      <c r="AT35" s="5"/>
      <c r="AU35" s="9" t="s">
        <v>45</v>
      </c>
      <c r="AV35" s="9" t="s">
        <v>44</v>
      </c>
      <c r="AW35" s="7"/>
      <c r="AX35" s="5"/>
      <c r="AY35" s="1"/>
      <c r="AZ35" s="5"/>
      <c r="BA35" s="5"/>
      <c r="BB35" s="5"/>
      <c r="BC35" s="5"/>
      <c r="BD35" s="1"/>
      <c r="BE35" s="5"/>
      <c r="BF35" s="5"/>
      <c r="BG35" s="5"/>
      <c r="BH35" s="5"/>
      <c r="BI35" s="1"/>
      <c r="BJ35" s="5"/>
      <c r="BK35" s="5"/>
      <c r="BL35" s="5"/>
      <c r="BM35" s="5"/>
      <c r="BN35" s="1"/>
      <c r="BO35" s="5"/>
      <c r="BP35" s="5"/>
      <c r="BQ35" s="5"/>
      <c r="BR35" s="9" t="s">
        <v>45</v>
      </c>
      <c r="BS35" s="9" t="s">
        <v>44</v>
      </c>
      <c r="BT35" s="7">
        <v>0</v>
      </c>
      <c r="BU35" s="5"/>
      <c r="BV35" s="1"/>
      <c r="BW35" s="5"/>
      <c r="BX35" s="5"/>
      <c r="BY35" s="5"/>
      <c r="BZ35" s="5"/>
      <c r="CA35" s="1"/>
      <c r="CB35" s="5"/>
      <c r="CC35" s="5"/>
      <c r="CD35" s="5"/>
      <c r="CE35" s="5"/>
      <c r="CF35" s="1"/>
      <c r="CG35" s="5"/>
      <c r="CH35" s="5"/>
      <c r="CI35" s="5"/>
      <c r="CJ35" s="5"/>
      <c r="CK35" s="1"/>
      <c r="CL35" s="5"/>
      <c r="CM35" s="5"/>
      <c r="CN35" s="5"/>
      <c r="CO35" s="9" t="s">
        <v>45</v>
      </c>
      <c r="CP35" s="9" t="s">
        <v>44</v>
      </c>
      <c r="CQ35" s="7"/>
      <c r="CR35" s="5"/>
      <c r="CS35" s="1"/>
      <c r="CT35" s="5"/>
      <c r="CU35" s="5"/>
      <c r="CV35" s="5"/>
      <c r="CW35" s="5"/>
      <c r="CX35" s="1"/>
      <c r="CY35" s="5"/>
      <c r="CZ35" s="5"/>
      <c r="DA35" s="5"/>
      <c r="DB35" s="5"/>
      <c r="DC35" s="1"/>
      <c r="DD35" s="5"/>
      <c r="DE35" s="5"/>
      <c r="DF35" s="5"/>
      <c r="DG35" s="5"/>
      <c r="DH35" s="1"/>
      <c r="DI35" s="5"/>
      <c r="DJ35" s="5"/>
      <c r="DK35" s="5"/>
      <c r="DL35" s="9" t="s">
        <v>45</v>
      </c>
      <c r="DM35" s="9" t="s">
        <v>44</v>
      </c>
      <c r="DN35" s="7"/>
      <c r="DO35" s="5"/>
      <c r="DP35" s="1"/>
      <c r="DQ35" s="5"/>
      <c r="DR35" s="5"/>
      <c r="DS35" s="5"/>
      <c r="DT35" s="5"/>
      <c r="DU35" s="1"/>
      <c r="DV35" s="5"/>
      <c r="DW35" s="5"/>
      <c r="DX35" s="5"/>
      <c r="DY35" s="5"/>
      <c r="DZ35" s="1"/>
      <c r="EA35" s="5"/>
      <c r="EB35" s="5"/>
      <c r="EC35" s="5"/>
      <c r="ED35" s="5"/>
      <c r="EE35" s="1"/>
      <c r="EF35" s="5"/>
      <c r="EG35" s="5"/>
      <c r="EH35" s="5"/>
      <c r="EI35" s="9" t="s">
        <v>45</v>
      </c>
      <c r="EJ35" s="9" t="s">
        <v>44</v>
      </c>
      <c r="EK35" s="7"/>
      <c r="EL35" s="5"/>
      <c r="EM35" s="1"/>
      <c r="EN35" s="5"/>
      <c r="EO35" s="5"/>
      <c r="EP35" s="5"/>
      <c r="EQ35" s="5"/>
      <c r="ER35" s="1"/>
      <c r="ES35" s="5"/>
      <c r="ET35" s="5"/>
      <c r="EU35" s="5"/>
      <c r="EV35" s="5"/>
      <c r="EW35" s="1"/>
      <c r="EX35" s="5"/>
      <c r="EY35" s="5"/>
      <c r="EZ35" s="5"/>
      <c r="FA35" s="5"/>
      <c r="FB35" s="1"/>
      <c r="FC35" s="5"/>
      <c r="FD35" s="5"/>
      <c r="FE35" s="5"/>
      <c r="FF35" s="9" t="s">
        <v>45</v>
      </c>
      <c r="FG35" s="9" t="s">
        <v>44</v>
      </c>
      <c r="FH35" s="7"/>
      <c r="FI35" s="5"/>
      <c r="FJ35" s="1"/>
      <c r="FK35" s="5"/>
      <c r="FL35" s="5"/>
      <c r="FM35" s="5"/>
      <c r="FN35" s="5"/>
      <c r="FO35" s="1"/>
      <c r="FP35" s="5"/>
      <c r="FQ35" s="5"/>
      <c r="FR35" s="5"/>
      <c r="FS35" s="5"/>
      <c r="FT35" s="1"/>
      <c r="FU35" s="5"/>
      <c r="FV35" s="5"/>
      <c r="FW35" s="5"/>
      <c r="FX35" s="5"/>
      <c r="FY35" s="1"/>
      <c r="FZ35" s="5"/>
      <c r="GA35" s="5"/>
      <c r="GB35" s="5"/>
      <c r="GC35" s="9" t="s">
        <v>45</v>
      </c>
      <c r="GD35" s="9" t="s">
        <v>44</v>
      </c>
      <c r="GE35" s="7"/>
      <c r="GF35" s="5"/>
      <c r="GG35" s="1"/>
      <c r="GH35" s="5"/>
      <c r="GI35" s="5"/>
      <c r="GJ35" s="5"/>
      <c r="GK35" s="5"/>
      <c r="GL35" s="1"/>
      <c r="GM35" s="5"/>
      <c r="GN35" s="5"/>
      <c r="GO35" s="5"/>
      <c r="GP35" s="5"/>
      <c r="GQ35" s="1"/>
      <c r="GR35" s="5"/>
      <c r="GS35" s="5"/>
      <c r="GT35" s="5"/>
      <c r="GU35" s="5"/>
      <c r="GV35" s="1"/>
      <c r="GW35" s="5"/>
      <c r="GX35" s="5"/>
      <c r="GY35" s="5"/>
      <c r="GZ35" s="9" t="s">
        <v>45</v>
      </c>
      <c r="HA35" s="9" t="s">
        <v>44</v>
      </c>
      <c r="HB35" s="7"/>
      <c r="HC35" s="5"/>
      <c r="HD35" s="1"/>
      <c r="HE35" s="5"/>
      <c r="HF35" s="5"/>
      <c r="HG35" s="5"/>
      <c r="HH35" s="5"/>
      <c r="HI35" s="1"/>
      <c r="HJ35" s="5"/>
      <c r="HK35" s="5"/>
      <c r="HL35" s="5"/>
      <c r="HM35" s="5"/>
      <c r="HN35" s="1"/>
      <c r="HO35" s="5"/>
      <c r="HP35" s="5"/>
      <c r="HQ35" s="5"/>
      <c r="HR35" s="5"/>
      <c r="HS35" s="1"/>
      <c r="HT35" s="5"/>
      <c r="HU35" s="5"/>
      <c r="HV35" s="5"/>
      <c r="HW35" s="9" t="s">
        <v>45</v>
      </c>
      <c r="HX35" s="9" t="s">
        <v>44</v>
      </c>
      <c r="HY35" s="7"/>
      <c r="HZ35" s="5"/>
      <c r="IA35" s="1"/>
      <c r="IB35" s="5"/>
      <c r="IC35" s="5"/>
      <c r="ID35" s="5"/>
      <c r="IE35" s="5"/>
      <c r="IF35" s="1"/>
      <c r="IG35" s="5"/>
      <c r="IH35" s="5"/>
      <c r="II35" s="5"/>
      <c r="IJ35" s="5"/>
      <c r="IK35" s="1"/>
      <c r="IL35" s="5"/>
      <c r="IM35" s="5"/>
      <c r="IN35" s="5"/>
      <c r="IO35" s="5"/>
      <c r="IP35" s="1"/>
      <c r="IQ35" s="5"/>
      <c r="IR35" s="5"/>
      <c r="IS35" s="5"/>
      <c r="IT35" s="9" t="s">
        <v>45</v>
      </c>
      <c r="IU35" s="9" t="s">
        <v>44</v>
      </c>
      <c r="IV35" s="7"/>
      <c r="IW35" s="5"/>
      <c r="IX35" s="1"/>
      <c r="IY35" s="5"/>
      <c r="IZ35" s="5"/>
      <c r="JA35" s="5"/>
      <c r="JB35" s="5"/>
      <c r="JC35" s="1"/>
      <c r="JD35" s="5"/>
      <c r="JE35" s="5"/>
      <c r="JF35" s="5"/>
      <c r="JG35" s="5"/>
      <c r="JH35" s="1"/>
      <c r="JI35" s="5"/>
      <c r="JJ35" s="5"/>
      <c r="JK35" s="5"/>
      <c r="JL35" s="5"/>
      <c r="JM35" s="1"/>
      <c r="JN35" s="5"/>
      <c r="JO35" s="5"/>
      <c r="JP35" s="5"/>
      <c r="JQ35" s="9" t="s">
        <v>45</v>
      </c>
      <c r="JR35" s="9" t="s">
        <v>44</v>
      </c>
      <c r="JS35" s="7"/>
      <c r="JT35" s="5"/>
      <c r="JU35" s="1"/>
      <c r="JV35" s="5"/>
      <c r="JW35" s="5"/>
      <c r="JX35" s="5"/>
      <c r="JY35" s="5"/>
      <c r="JZ35" s="1"/>
      <c r="KA35" s="5"/>
      <c r="KB35" s="5"/>
      <c r="KC35" s="5"/>
      <c r="KD35" s="5"/>
      <c r="KE35" s="1"/>
      <c r="KF35" s="5"/>
      <c r="KG35" s="5"/>
      <c r="KH35" s="5"/>
      <c r="KI35" s="5"/>
      <c r="KJ35" s="1"/>
      <c r="KK35" s="5"/>
      <c r="KL35" s="5"/>
      <c r="KM35" s="5"/>
      <c r="KN35" s="9" t="s">
        <v>45</v>
      </c>
      <c r="KO35" s="9" t="s">
        <v>44</v>
      </c>
      <c r="KP35" s="7"/>
      <c r="KQ35" s="5"/>
      <c r="KR35" s="1"/>
      <c r="KS35" s="5"/>
      <c r="KT35" s="5"/>
      <c r="KU35" s="5"/>
      <c r="KV35" s="5"/>
      <c r="KW35" s="1"/>
      <c r="KX35" s="5"/>
      <c r="KY35" s="5"/>
      <c r="KZ35" s="5"/>
      <c r="LA35" s="5"/>
      <c r="LB35" s="1"/>
      <c r="LC35" s="5"/>
      <c r="LD35" s="5"/>
      <c r="LE35" s="5"/>
      <c r="LF35" s="5"/>
      <c r="LG35" s="1"/>
      <c r="LH35" s="5"/>
      <c r="LI35" s="5"/>
      <c r="LJ35" s="5"/>
      <c r="LK35" s="9" t="s">
        <v>45</v>
      </c>
      <c r="LL35" s="9" t="s">
        <v>44</v>
      </c>
      <c r="LM35" s="7"/>
      <c r="LN35" s="5"/>
      <c r="LO35" s="1"/>
      <c r="LP35" s="5"/>
      <c r="LQ35" s="5"/>
      <c r="LR35" s="5"/>
      <c r="LS35" s="5"/>
      <c r="LT35" s="1"/>
      <c r="LU35" s="5"/>
      <c r="LV35" s="5"/>
      <c r="LW35" s="5"/>
      <c r="LX35" s="5"/>
      <c r="LY35" s="1"/>
      <c r="LZ35" s="5"/>
      <c r="MA35" s="5"/>
      <c r="MB35" s="5"/>
      <c r="MC35" s="5"/>
      <c r="MD35" s="1"/>
      <c r="ME35" s="5"/>
      <c r="MF35" s="5"/>
      <c r="MG35" s="5"/>
      <c r="MH35" s="9" t="s">
        <v>45</v>
      </c>
      <c r="MI35" s="9" t="s">
        <v>44</v>
      </c>
      <c r="MJ35" s="7"/>
      <c r="MK35" s="5"/>
      <c r="ML35" s="1"/>
      <c r="MM35" s="5"/>
      <c r="MN35" s="5"/>
      <c r="MO35" s="5"/>
      <c r="MP35" s="5"/>
      <c r="MQ35" s="1"/>
      <c r="MR35" s="5"/>
      <c r="MS35" s="5"/>
      <c r="MT35" s="5"/>
      <c r="MU35" s="5"/>
      <c r="MV35" s="1"/>
      <c r="MW35" s="5"/>
      <c r="MX35" s="5"/>
      <c r="MY35" s="5"/>
      <c r="MZ35" s="5"/>
      <c r="NA35" s="1"/>
      <c r="NB35" s="5"/>
      <c r="NC35" s="5"/>
      <c r="ND35" s="5"/>
      <c r="NE35" s="9" t="s">
        <v>45</v>
      </c>
      <c r="NF35" s="9" t="s">
        <v>44</v>
      </c>
      <c r="NG35" s="10"/>
      <c r="NH35" s="9"/>
      <c r="NI35" s="12"/>
      <c r="NJ35" s="9"/>
      <c r="NK35" s="9"/>
      <c r="NL35" s="9"/>
      <c r="NM35" s="9"/>
      <c r="NN35" s="12"/>
      <c r="NO35" s="9"/>
      <c r="NP35" s="9"/>
      <c r="NQ35" s="9"/>
      <c r="NR35" s="9"/>
      <c r="NS35" s="12"/>
      <c r="NT35" s="9"/>
      <c r="NU35" s="9"/>
      <c r="NV35" s="9"/>
      <c r="NW35" s="9"/>
      <c r="NX35" s="12"/>
      <c r="NY35" s="9"/>
      <c r="NZ35" s="9"/>
      <c r="OA35" s="9"/>
    </row>
    <row r="36" spans="1:391" ht="18.5" customHeight="1">
      <c r="A36" s="5">
        <v>1</v>
      </c>
      <c r="B36" s="5" t="s">
        <v>40</v>
      </c>
      <c r="C36" s="19">
        <v>556</v>
      </c>
      <c r="D36" s="19">
        <v>120</v>
      </c>
      <c r="E36" s="20">
        <v>47</v>
      </c>
      <c r="F36" s="19">
        <v>48</v>
      </c>
      <c r="G36" s="19">
        <v>261</v>
      </c>
      <c r="H36" s="19">
        <v>80</v>
      </c>
      <c r="I36" s="19">
        <v>114935</v>
      </c>
      <c r="J36" s="20">
        <v>16461</v>
      </c>
      <c r="K36" s="19">
        <v>7437</v>
      </c>
      <c r="L36" s="19">
        <v>66468</v>
      </c>
      <c r="M36" s="19">
        <v>31514</v>
      </c>
      <c r="N36" s="19"/>
      <c r="O36" s="20"/>
      <c r="P36" s="19"/>
      <c r="Q36" s="19"/>
      <c r="R36" s="19"/>
      <c r="S36" s="19"/>
      <c r="T36" s="20"/>
      <c r="U36" s="19"/>
      <c r="V36" s="19"/>
      <c r="W36" s="19"/>
      <c r="X36" s="5">
        <v>1</v>
      </c>
      <c r="Y36" s="5" t="s">
        <v>40</v>
      </c>
      <c r="Z36" s="19"/>
      <c r="AA36" s="19"/>
      <c r="AB36" s="20"/>
      <c r="AC36" s="19">
        <v>5</v>
      </c>
      <c r="AD36" s="19"/>
      <c r="AE36" s="19"/>
      <c r="AF36" s="19"/>
      <c r="AG36" s="20"/>
      <c r="AH36" s="19"/>
      <c r="AI36" s="19"/>
      <c r="AJ36" s="19"/>
      <c r="AK36" s="19"/>
      <c r="AL36" s="20"/>
      <c r="AM36" s="19"/>
      <c r="AN36" s="19"/>
      <c r="AO36" s="19"/>
      <c r="AP36" s="19"/>
      <c r="AQ36" s="20"/>
      <c r="AR36" s="19"/>
      <c r="AS36" s="19"/>
      <c r="AT36" s="19"/>
      <c r="AU36" s="5">
        <v>1</v>
      </c>
      <c r="AV36" s="5" t="s">
        <v>40</v>
      </c>
      <c r="AW36" s="19"/>
      <c r="AX36" s="19"/>
      <c r="AY36" s="20"/>
      <c r="AZ36" s="19"/>
      <c r="BA36" s="19"/>
      <c r="BB36" s="19"/>
      <c r="BC36" s="19"/>
      <c r="BD36" s="20"/>
      <c r="BE36" s="19"/>
      <c r="BF36" s="19"/>
      <c r="BG36" s="19"/>
      <c r="BH36" s="19"/>
      <c r="BI36" s="20"/>
      <c r="BJ36" s="19"/>
      <c r="BK36" s="19"/>
      <c r="BL36" s="19"/>
      <c r="BM36" s="19"/>
      <c r="BN36" s="20"/>
      <c r="BO36" s="19"/>
      <c r="BP36" s="19"/>
      <c r="BQ36" s="19"/>
      <c r="BR36" s="5">
        <v>1</v>
      </c>
      <c r="BS36" s="5" t="s">
        <v>40</v>
      </c>
      <c r="BT36" s="19">
        <v>0</v>
      </c>
      <c r="BU36" s="19"/>
      <c r="BV36" s="20"/>
      <c r="BW36" s="19"/>
      <c r="BX36" s="19"/>
      <c r="BY36" s="19"/>
      <c r="BZ36" s="19"/>
      <c r="CA36" s="20"/>
      <c r="CB36" s="19"/>
      <c r="CC36" s="19"/>
      <c r="CD36" s="19"/>
      <c r="CE36" s="19"/>
      <c r="CF36" s="20"/>
      <c r="CG36" s="19"/>
      <c r="CH36" s="19"/>
      <c r="CI36" s="19"/>
      <c r="CJ36" s="19"/>
      <c r="CK36" s="20"/>
      <c r="CL36" s="19"/>
      <c r="CM36" s="19"/>
      <c r="CN36" s="19"/>
      <c r="CO36" s="5">
        <v>1</v>
      </c>
      <c r="CP36" s="5" t="s">
        <v>40</v>
      </c>
      <c r="CQ36" s="19"/>
      <c r="CR36" s="19"/>
      <c r="CS36" s="20"/>
      <c r="CT36" s="19"/>
      <c r="CU36" s="19"/>
      <c r="CV36" s="19"/>
      <c r="CW36" s="19"/>
      <c r="CX36" s="20"/>
      <c r="CY36" s="19"/>
      <c r="CZ36" s="19"/>
      <c r="DA36" s="19"/>
      <c r="DB36" s="19"/>
      <c r="DC36" s="20"/>
      <c r="DD36" s="19"/>
      <c r="DE36" s="19"/>
      <c r="DF36" s="19"/>
      <c r="DG36" s="19"/>
      <c r="DH36" s="20"/>
      <c r="DI36" s="19"/>
      <c r="DJ36" s="19"/>
      <c r="DK36" s="19"/>
      <c r="DL36" s="5">
        <v>1</v>
      </c>
      <c r="DM36" s="5" t="s">
        <v>40</v>
      </c>
      <c r="DN36" s="19"/>
      <c r="DO36" s="19"/>
      <c r="DP36" s="20"/>
      <c r="DQ36" s="19"/>
      <c r="DR36" s="19"/>
      <c r="DS36" s="19"/>
      <c r="DT36" s="19"/>
      <c r="DU36" s="20"/>
      <c r="DV36" s="19"/>
      <c r="DW36" s="19"/>
      <c r="DX36" s="19"/>
      <c r="DY36" s="19"/>
      <c r="DZ36" s="20"/>
      <c r="EA36" s="19"/>
      <c r="EB36" s="19"/>
      <c r="EC36" s="19"/>
      <c r="ED36" s="19"/>
      <c r="EE36" s="20"/>
      <c r="EF36" s="19"/>
      <c r="EG36" s="19"/>
      <c r="EH36" s="19"/>
      <c r="EI36" s="5">
        <v>1</v>
      </c>
      <c r="EJ36" s="5" t="s">
        <v>40</v>
      </c>
      <c r="EK36" s="19"/>
      <c r="EL36" s="19"/>
      <c r="EM36" s="20"/>
      <c r="EN36" s="19"/>
      <c r="EO36" s="19"/>
      <c r="EP36" s="19"/>
      <c r="EQ36" s="19"/>
      <c r="ER36" s="20"/>
      <c r="ES36" s="19"/>
      <c r="ET36" s="19"/>
      <c r="EU36" s="19"/>
      <c r="EV36" s="19"/>
      <c r="EW36" s="20"/>
      <c r="EX36" s="19"/>
      <c r="EY36" s="19"/>
      <c r="EZ36" s="19"/>
      <c r="FA36" s="19"/>
      <c r="FB36" s="20"/>
      <c r="FC36" s="19"/>
      <c r="FD36" s="19"/>
      <c r="FE36" s="19"/>
      <c r="FF36" s="5">
        <v>1</v>
      </c>
      <c r="FG36" s="5" t="s">
        <v>40</v>
      </c>
      <c r="FH36" s="19"/>
      <c r="FI36" s="19"/>
      <c r="FJ36" s="20"/>
      <c r="FK36" s="19"/>
      <c r="FL36" s="19"/>
      <c r="FM36" s="19"/>
      <c r="FN36" s="19"/>
      <c r="FO36" s="20"/>
      <c r="FP36" s="19"/>
      <c r="FQ36" s="19"/>
      <c r="FR36" s="19"/>
      <c r="FS36" s="19"/>
      <c r="FT36" s="20"/>
      <c r="FU36" s="19"/>
      <c r="FV36" s="19"/>
      <c r="FW36" s="19"/>
      <c r="FX36" s="19"/>
      <c r="FY36" s="20"/>
      <c r="FZ36" s="19"/>
      <c r="GA36" s="19"/>
      <c r="GB36" s="19"/>
      <c r="GC36" s="5">
        <v>1</v>
      </c>
      <c r="GD36" s="5" t="s">
        <v>40</v>
      </c>
      <c r="GE36" s="19"/>
      <c r="GF36" s="19"/>
      <c r="GG36" s="20"/>
      <c r="GH36" s="19"/>
      <c r="GI36" s="19"/>
      <c r="GJ36" s="19">
        <v>0</v>
      </c>
      <c r="GK36" s="19"/>
      <c r="GL36" s="20"/>
      <c r="GM36" s="19"/>
      <c r="GN36" s="19"/>
      <c r="GO36" s="19"/>
      <c r="GP36" s="19"/>
      <c r="GQ36" s="20"/>
      <c r="GR36" s="19"/>
      <c r="GS36" s="19"/>
      <c r="GT36" s="19"/>
      <c r="GU36" s="19"/>
      <c r="GV36" s="20"/>
      <c r="GW36" s="19"/>
      <c r="GX36" s="19"/>
      <c r="GY36" s="19"/>
      <c r="GZ36" s="5">
        <v>1</v>
      </c>
      <c r="HA36" s="5" t="s">
        <v>40</v>
      </c>
      <c r="HB36" s="19"/>
      <c r="HC36" s="19"/>
      <c r="HD36" s="20"/>
      <c r="HE36" s="19"/>
      <c r="HF36" s="19"/>
      <c r="HG36" s="19"/>
      <c r="HH36" s="19"/>
      <c r="HI36" s="20"/>
      <c r="HJ36" s="19"/>
      <c r="HK36" s="19"/>
      <c r="HL36" s="19"/>
      <c r="HM36" s="19"/>
      <c r="HN36" s="20"/>
      <c r="HO36" s="19"/>
      <c r="HP36" s="19"/>
      <c r="HQ36" s="19"/>
      <c r="HR36" s="19"/>
      <c r="HS36" s="20"/>
      <c r="HT36" s="19"/>
      <c r="HU36" s="19"/>
      <c r="HV36" s="19"/>
      <c r="HW36" s="5">
        <v>1</v>
      </c>
      <c r="HX36" s="5" t="s">
        <v>40</v>
      </c>
      <c r="HY36" s="19"/>
      <c r="HZ36" s="19"/>
      <c r="IA36" s="20"/>
      <c r="IB36" s="19"/>
      <c r="IC36" s="19"/>
      <c r="ID36" s="19">
        <v>51</v>
      </c>
      <c r="IE36" s="19"/>
      <c r="IF36" s="20"/>
      <c r="IG36" s="19"/>
      <c r="IH36" s="19"/>
      <c r="II36" s="19"/>
      <c r="IJ36" s="19"/>
      <c r="IK36" s="20"/>
      <c r="IL36" s="19"/>
      <c r="IM36" s="19"/>
      <c r="IN36" s="19"/>
      <c r="IO36" s="19"/>
      <c r="IP36" s="20"/>
      <c r="IQ36" s="19"/>
      <c r="IR36" s="19"/>
      <c r="IS36" s="19"/>
      <c r="IT36" s="5">
        <v>1</v>
      </c>
      <c r="IU36" s="5" t="s">
        <v>40</v>
      </c>
      <c r="IV36" s="19"/>
      <c r="IW36" s="19"/>
      <c r="IX36" s="20"/>
      <c r="IY36" s="19"/>
      <c r="IZ36" s="19">
        <v>60</v>
      </c>
      <c r="JA36" s="19"/>
      <c r="JB36" s="19"/>
      <c r="JC36" s="20"/>
      <c r="JD36" s="19"/>
      <c r="JE36" s="19">
        <v>1137.5</v>
      </c>
      <c r="JF36" s="19"/>
      <c r="JG36" s="19"/>
      <c r="JH36" s="20"/>
      <c r="JI36" s="19"/>
      <c r="JJ36" s="19"/>
      <c r="JK36" s="19"/>
      <c r="JL36" s="19"/>
      <c r="JM36" s="20"/>
      <c r="JN36" s="19"/>
      <c r="JO36" s="19"/>
      <c r="JP36" s="19"/>
      <c r="JQ36" s="5">
        <v>1</v>
      </c>
      <c r="JR36" s="5" t="s">
        <v>40</v>
      </c>
      <c r="JS36" s="19"/>
      <c r="JT36" s="19"/>
      <c r="JU36" s="20"/>
      <c r="JV36" s="19"/>
      <c r="JW36" s="19"/>
      <c r="JX36" s="19"/>
      <c r="JY36" s="19"/>
      <c r="JZ36" s="20"/>
      <c r="KA36" s="19"/>
      <c r="KB36" s="19"/>
      <c r="KC36" s="19"/>
      <c r="KD36" s="19"/>
      <c r="KE36" s="20"/>
      <c r="KF36" s="19"/>
      <c r="KG36" s="19"/>
      <c r="KH36" s="19"/>
      <c r="KI36" s="19"/>
      <c r="KJ36" s="20"/>
      <c r="KK36" s="19"/>
      <c r="KL36" s="19"/>
      <c r="KM36" s="19"/>
      <c r="KN36" s="5">
        <v>1</v>
      </c>
      <c r="KO36" s="5" t="s">
        <v>40</v>
      </c>
      <c r="KP36" s="19"/>
      <c r="KQ36" s="19"/>
      <c r="KR36" s="20"/>
      <c r="KS36" s="19"/>
      <c r="KT36" s="19"/>
      <c r="KU36" s="19"/>
      <c r="KV36" s="19"/>
      <c r="KW36" s="20"/>
      <c r="KX36" s="19"/>
      <c r="KY36" s="19"/>
      <c r="KZ36" s="19"/>
      <c r="LA36" s="19"/>
      <c r="LB36" s="20"/>
      <c r="LC36" s="19"/>
      <c r="LD36" s="19"/>
      <c r="LE36" s="19"/>
      <c r="LF36" s="19"/>
      <c r="LG36" s="20"/>
      <c r="LH36" s="19"/>
      <c r="LI36" s="19"/>
      <c r="LJ36" s="19"/>
      <c r="LK36" s="5">
        <v>1</v>
      </c>
      <c r="LL36" s="5" t="s">
        <v>40</v>
      </c>
      <c r="LM36" s="19"/>
      <c r="LN36" s="19"/>
      <c r="LO36" s="20"/>
      <c r="LP36" s="19"/>
      <c r="LQ36" s="19"/>
      <c r="LR36" s="19"/>
      <c r="LS36" s="19"/>
      <c r="LT36" s="20"/>
      <c r="LU36" s="19"/>
      <c r="LV36" s="19"/>
      <c r="LW36" s="19"/>
      <c r="LX36" s="19"/>
      <c r="LY36" s="20"/>
      <c r="LZ36" s="19"/>
      <c r="MA36" s="19"/>
      <c r="MB36" s="19"/>
      <c r="MC36" s="19"/>
      <c r="MD36" s="20"/>
      <c r="ME36" s="19"/>
      <c r="MF36" s="19"/>
      <c r="MG36" s="19"/>
      <c r="MH36" s="5">
        <v>1</v>
      </c>
      <c r="MI36" s="5" t="s">
        <v>40</v>
      </c>
      <c r="MJ36" s="19"/>
      <c r="MK36" s="19"/>
      <c r="ML36" s="20"/>
      <c r="MM36" s="19"/>
      <c r="MN36" s="19"/>
      <c r="MO36" s="19"/>
      <c r="MP36" s="19"/>
      <c r="MQ36" s="20"/>
      <c r="MR36" s="19"/>
      <c r="MS36" s="19"/>
      <c r="MT36" s="19"/>
      <c r="MU36" s="19"/>
      <c r="MV36" s="20"/>
      <c r="MW36" s="19"/>
      <c r="MX36" s="19"/>
      <c r="MY36" s="19"/>
      <c r="MZ36" s="19"/>
      <c r="NA36" s="20"/>
      <c r="NB36" s="19"/>
      <c r="NC36" s="19"/>
      <c r="ND36" s="19"/>
      <c r="NE36" s="5">
        <v>1</v>
      </c>
      <c r="NF36" s="5" t="s">
        <v>40</v>
      </c>
      <c r="NG36" s="7"/>
      <c r="NH36" s="5"/>
      <c r="NI36" s="1"/>
      <c r="NJ36" s="5"/>
      <c r="NK36" s="5"/>
      <c r="NL36" s="5"/>
      <c r="NM36" s="5"/>
      <c r="NN36" s="1"/>
      <c r="NO36" s="5"/>
      <c r="NP36" s="5"/>
      <c r="NQ36" s="5"/>
      <c r="NR36" s="5"/>
      <c r="NS36" s="1"/>
      <c r="NT36" s="5"/>
      <c r="NU36" s="5"/>
      <c r="NV36" s="5"/>
      <c r="NW36" s="5"/>
      <c r="NX36" s="1"/>
      <c r="NY36" s="5"/>
      <c r="NZ36" s="5"/>
      <c r="OA36" s="5"/>
    </row>
    <row r="37" spans="1:391" ht="18.5" customHeight="1">
      <c r="A37" s="5">
        <v>2</v>
      </c>
      <c r="B37" s="5" t="s">
        <v>41</v>
      </c>
      <c r="C37" s="19">
        <v>556</v>
      </c>
      <c r="D37" s="19">
        <v>120</v>
      </c>
      <c r="E37" s="20">
        <v>47</v>
      </c>
      <c r="F37" s="19">
        <v>48</v>
      </c>
      <c r="G37" s="19">
        <v>261</v>
      </c>
      <c r="H37" s="19">
        <v>80</v>
      </c>
      <c r="I37" s="19">
        <v>114935</v>
      </c>
      <c r="J37" s="20">
        <v>16461</v>
      </c>
      <c r="K37" s="19">
        <v>7437</v>
      </c>
      <c r="L37" s="19">
        <v>66468</v>
      </c>
      <c r="M37" s="19">
        <v>31514</v>
      </c>
      <c r="N37" s="5"/>
      <c r="O37" s="1"/>
      <c r="P37" s="5"/>
      <c r="Q37" s="5"/>
      <c r="R37" s="5"/>
      <c r="S37" s="5"/>
      <c r="T37" s="1"/>
      <c r="U37" s="5"/>
      <c r="V37" s="5"/>
      <c r="W37" s="5"/>
      <c r="X37" s="5">
        <v>2</v>
      </c>
      <c r="Y37" s="5" t="s">
        <v>41</v>
      </c>
      <c r="Z37" s="7"/>
      <c r="AA37" s="5"/>
      <c r="AB37" s="1"/>
      <c r="AC37" s="5">
        <v>5</v>
      </c>
      <c r="AD37" s="5"/>
      <c r="AE37" s="5"/>
      <c r="AF37" s="5"/>
      <c r="AG37" s="1"/>
      <c r="AH37" s="5"/>
      <c r="AI37" s="5"/>
      <c r="AJ37" s="5"/>
      <c r="AK37" s="5"/>
      <c r="AL37" s="1"/>
      <c r="AM37" s="5"/>
      <c r="AN37" s="5"/>
      <c r="AO37" s="5"/>
      <c r="AP37" s="5"/>
      <c r="AQ37" s="1"/>
      <c r="AR37" s="5"/>
      <c r="AS37" s="5"/>
      <c r="AT37" s="5"/>
      <c r="AU37" s="5">
        <v>2</v>
      </c>
      <c r="AV37" s="5" t="s">
        <v>41</v>
      </c>
      <c r="AW37" s="7"/>
      <c r="AX37" s="5"/>
      <c r="AY37" s="1"/>
      <c r="AZ37" s="5"/>
      <c r="BA37" s="5"/>
      <c r="BB37" s="5"/>
      <c r="BC37" s="5"/>
      <c r="BD37" s="1"/>
      <c r="BE37" s="5"/>
      <c r="BF37" s="5"/>
      <c r="BG37" s="5"/>
      <c r="BH37" s="5"/>
      <c r="BI37" s="1"/>
      <c r="BJ37" s="5"/>
      <c r="BK37" s="5"/>
      <c r="BL37" s="5"/>
      <c r="BM37" s="5"/>
      <c r="BN37" s="1"/>
      <c r="BO37" s="5"/>
      <c r="BP37" s="5"/>
      <c r="BQ37" s="5"/>
      <c r="BR37" s="5">
        <v>2</v>
      </c>
      <c r="BS37" s="5" t="s">
        <v>41</v>
      </c>
      <c r="BT37" s="7">
        <v>0</v>
      </c>
      <c r="BU37" s="5"/>
      <c r="BV37" s="1"/>
      <c r="BW37" s="5"/>
      <c r="BX37" s="5"/>
      <c r="BY37" s="5"/>
      <c r="BZ37" s="5"/>
      <c r="CA37" s="1"/>
      <c r="CB37" s="5"/>
      <c r="CC37" s="5"/>
      <c r="CD37" s="5"/>
      <c r="CE37" s="5"/>
      <c r="CF37" s="1"/>
      <c r="CG37" s="5"/>
      <c r="CH37" s="5"/>
      <c r="CI37" s="5"/>
      <c r="CJ37" s="5"/>
      <c r="CK37" s="1"/>
      <c r="CL37" s="5"/>
      <c r="CM37" s="5"/>
      <c r="CN37" s="5"/>
      <c r="CO37" s="5">
        <v>2</v>
      </c>
      <c r="CP37" s="5" t="s">
        <v>41</v>
      </c>
      <c r="CQ37" s="7"/>
      <c r="CR37" s="5">
        <v>0</v>
      </c>
      <c r="CS37" s="1">
        <v>0</v>
      </c>
      <c r="CT37" s="5">
        <v>0</v>
      </c>
      <c r="CU37" s="5">
        <v>0</v>
      </c>
      <c r="CV37" s="5">
        <v>0</v>
      </c>
      <c r="CW37" s="5">
        <v>0</v>
      </c>
      <c r="CX37" s="1">
        <v>0</v>
      </c>
      <c r="CY37" s="5">
        <v>0</v>
      </c>
      <c r="CZ37" s="5">
        <v>0</v>
      </c>
      <c r="DA37" s="5">
        <v>0</v>
      </c>
      <c r="DB37" s="5"/>
      <c r="DC37" s="1"/>
      <c r="DD37" s="5"/>
      <c r="DE37" s="5"/>
      <c r="DF37" s="5"/>
      <c r="DG37" s="5"/>
      <c r="DH37" s="1"/>
      <c r="DI37" s="5"/>
      <c r="DJ37" s="5"/>
      <c r="DK37" s="5"/>
      <c r="DL37" s="5">
        <v>2</v>
      </c>
      <c r="DM37" s="5" t="s">
        <v>41</v>
      </c>
      <c r="DN37" s="7"/>
      <c r="DO37" s="5"/>
      <c r="DP37" s="1"/>
      <c r="DQ37" s="5"/>
      <c r="DR37" s="5"/>
      <c r="DS37" s="5"/>
      <c r="DT37" s="5"/>
      <c r="DU37" s="1"/>
      <c r="DV37" s="5"/>
      <c r="DW37" s="5"/>
      <c r="DX37" s="5"/>
      <c r="DY37" s="5"/>
      <c r="DZ37" s="1"/>
      <c r="EA37" s="5"/>
      <c r="EB37" s="5"/>
      <c r="EC37" s="5"/>
      <c r="ED37" s="5"/>
      <c r="EE37" s="1"/>
      <c r="EF37" s="5"/>
      <c r="EG37" s="5"/>
      <c r="EH37" s="5"/>
      <c r="EI37" s="5">
        <v>2</v>
      </c>
      <c r="EJ37" s="5" t="s">
        <v>41</v>
      </c>
      <c r="EK37" s="7"/>
      <c r="EL37" s="5"/>
      <c r="EM37" s="1"/>
      <c r="EN37" s="5"/>
      <c r="EO37" s="5"/>
      <c r="EP37" s="5"/>
      <c r="EQ37" s="5"/>
      <c r="ER37" s="1"/>
      <c r="ES37" s="5"/>
      <c r="ET37" s="5"/>
      <c r="EU37" s="5"/>
      <c r="EV37" s="5"/>
      <c r="EW37" s="1"/>
      <c r="EX37" s="5"/>
      <c r="EY37" s="5"/>
      <c r="EZ37" s="5"/>
      <c r="FA37" s="5"/>
      <c r="FB37" s="1"/>
      <c r="FC37" s="5"/>
      <c r="FD37" s="5"/>
      <c r="FE37" s="5"/>
      <c r="FF37" s="5">
        <v>2</v>
      </c>
      <c r="FG37" s="5" t="s">
        <v>41</v>
      </c>
      <c r="FH37" s="7"/>
      <c r="FI37" s="5"/>
      <c r="FJ37" s="1"/>
      <c r="FK37" s="5"/>
      <c r="FL37" s="5"/>
      <c r="FM37" s="5"/>
      <c r="FN37" s="5"/>
      <c r="FO37" s="1"/>
      <c r="FP37" s="5"/>
      <c r="FQ37" s="5"/>
      <c r="FR37" s="5"/>
      <c r="FS37" s="5"/>
      <c r="FT37" s="1"/>
      <c r="FU37" s="5"/>
      <c r="FV37" s="5"/>
      <c r="FW37" s="5"/>
      <c r="FX37" s="5"/>
      <c r="FY37" s="1"/>
      <c r="FZ37" s="5"/>
      <c r="GA37" s="5"/>
      <c r="GB37" s="5"/>
      <c r="GC37" s="5">
        <v>2</v>
      </c>
      <c r="GD37" s="5" t="s">
        <v>41</v>
      </c>
      <c r="GE37" s="7"/>
      <c r="GF37" s="5"/>
      <c r="GG37" s="1"/>
      <c r="GH37" s="5"/>
      <c r="GI37" s="5"/>
      <c r="GJ37" s="5">
        <v>0</v>
      </c>
      <c r="GK37" s="5"/>
      <c r="GL37" s="1"/>
      <c r="GM37" s="5"/>
      <c r="GN37" s="5"/>
      <c r="GO37" s="5"/>
      <c r="GP37" s="5"/>
      <c r="GQ37" s="1"/>
      <c r="GR37" s="5"/>
      <c r="GS37" s="5"/>
      <c r="GT37" s="5"/>
      <c r="GU37" s="5"/>
      <c r="GV37" s="1"/>
      <c r="GW37" s="5"/>
      <c r="GX37" s="5"/>
      <c r="GY37" s="5"/>
      <c r="GZ37" s="5">
        <v>2</v>
      </c>
      <c r="HA37" s="5" t="s">
        <v>41</v>
      </c>
      <c r="HB37" s="7"/>
      <c r="HC37" s="5"/>
      <c r="HD37" s="1"/>
      <c r="HE37" s="5"/>
      <c r="HF37" s="5"/>
      <c r="HG37" s="5"/>
      <c r="HH37" s="5"/>
      <c r="HI37" s="1"/>
      <c r="HJ37" s="5"/>
      <c r="HK37" s="5"/>
      <c r="HL37" s="5"/>
      <c r="HM37" s="5"/>
      <c r="HN37" s="1"/>
      <c r="HO37" s="5"/>
      <c r="HP37" s="5"/>
      <c r="HQ37" s="5"/>
      <c r="HR37" s="5"/>
      <c r="HS37" s="1"/>
      <c r="HT37" s="5"/>
      <c r="HU37" s="5"/>
      <c r="HV37" s="5"/>
      <c r="HW37" s="5">
        <v>2</v>
      </c>
      <c r="HX37" s="5" t="s">
        <v>41</v>
      </c>
      <c r="HY37" s="7"/>
      <c r="HZ37" s="5"/>
      <c r="IA37" s="1"/>
      <c r="IB37" s="5"/>
      <c r="IC37" s="5"/>
      <c r="ID37" s="5">
        <v>51</v>
      </c>
      <c r="IE37" s="5"/>
      <c r="IF37" s="1"/>
      <c r="IG37" s="5"/>
      <c r="IH37" s="5"/>
      <c r="II37" s="5"/>
      <c r="IJ37" s="5"/>
      <c r="IK37" s="1"/>
      <c r="IL37" s="5"/>
      <c r="IM37" s="5"/>
      <c r="IN37" s="5"/>
      <c r="IO37" s="5"/>
      <c r="IP37" s="1"/>
      <c r="IQ37" s="5"/>
      <c r="IR37" s="5"/>
      <c r="IS37" s="5"/>
      <c r="IT37" s="5">
        <v>2</v>
      </c>
      <c r="IU37" s="5" t="s">
        <v>41</v>
      </c>
      <c r="IV37" s="7"/>
      <c r="IW37" s="5"/>
      <c r="IX37" s="1"/>
      <c r="IY37" s="5"/>
      <c r="IZ37" s="5"/>
      <c r="JA37" s="5"/>
      <c r="JB37" s="5"/>
      <c r="JC37" s="1"/>
      <c r="JD37" s="5"/>
      <c r="JE37" s="5"/>
      <c r="JF37" s="5"/>
      <c r="JG37" s="5"/>
      <c r="JH37" s="1"/>
      <c r="JI37" s="5"/>
      <c r="JJ37" s="5"/>
      <c r="JK37" s="5"/>
      <c r="JL37" s="5"/>
      <c r="JM37" s="1"/>
      <c r="JN37" s="5"/>
      <c r="JO37" s="5"/>
      <c r="JP37" s="5"/>
      <c r="JQ37" s="5">
        <v>2</v>
      </c>
      <c r="JR37" s="5" t="s">
        <v>41</v>
      </c>
      <c r="JS37" s="7"/>
      <c r="JT37" s="5"/>
      <c r="JU37" s="1"/>
      <c r="JV37" s="5"/>
      <c r="JW37" s="5"/>
      <c r="JX37" s="5"/>
      <c r="JY37" s="5"/>
      <c r="JZ37" s="1"/>
      <c r="KA37" s="5"/>
      <c r="KB37" s="5"/>
      <c r="KC37" s="5"/>
      <c r="KD37" s="5"/>
      <c r="KE37" s="1"/>
      <c r="KF37" s="5"/>
      <c r="KG37" s="5"/>
      <c r="KH37" s="5"/>
      <c r="KI37" s="5"/>
      <c r="KJ37" s="1"/>
      <c r="KK37" s="5"/>
      <c r="KL37" s="5"/>
      <c r="KM37" s="5"/>
      <c r="KN37" s="5">
        <v>2</v>
      </c>
      <c r="KO37" s="5" t="s">
        <v>41</v>
      </c>
      <c r="KP37" s="7"/>
      <c r="KQ37" s="5"/>
      <c r="KR37" s="1"/>
      <c r="KS37" s="5"/>
      <c r="KT37" s="5"/>
      <c r="KU37" s="5"/>
      <c r="KV37" s="5"/>
      <c r="KW37" s="1"/>
      <c r="KX37" s="5"/>
      <c r="KY37" s="5"/>
      <c r="KZ37" s="5"/>
      <c r="LA37" s="5"/>
      <c r="LB37" s="1"/>
      <c r="LC37" s="5"/>
      <c r="LD37" s="5"/>
      <c r="LE37" s="5"/>
      <c r="LF37" s="5"/>
      <c r="LG37" s="1"/>
      <c r="LH37" s="5"/>
      <c r="LI37" s="5"/>
      <c r="LJ37" s="5"/>
      <c r="LK37" s="5">
        <v>2</v>
      </c>
      <c r="LL37" s="5" t="s">
        <v>41</v>
      </c>
      <c r="LM37" s="7"/>
      <c r="LN37" s="5"/>
      <c r="LO37" s="1"/>
      <c r="LP37" s="5"/>
      <c r="LQ37" s="5"/>
      <c r="LR37" s="5"/>
      <c r="LS37" s="5"/>
      <c r="LT37" s="1"/>
      <c r="LU37" s="5"/>
      <c r="LV37" s="5"/>
      <c r="LW37" s="5"/>
      <c r="LX37" s="5"/>
      <c r="LY37" s="1"/>
      <c r="LZ37" s="5"/>
      <c r="MA37" s="5"/>
      <c r="MB37" s="5"/>
      <c r="MC37" s="5"/>
      <c r="MD37" s="1"/>
      <c r="ME37" s="5"/>
      <c r="MF37" s="5"/>
      <c r="MG37" s="5"/>
      <c r="MH37" s="5">
        <v>2</v>
      </c>
      <c r="MI37" s="5" t="s">
        <v>41</v>
      </c>
      <c r="MJ37" s="7"/>
      <c r="MK37" s="5"/>
      <c r="ML37" s="1"/>
      <c r="MM37" s="5"/>
      <c r="MN37" s="5"/>
      <c r="MO37" s="5"/>
      <c r="MP37" s="5"/>
      <c r="MQ37" s="1"/>
      <c r="MR37" s="5"/>
      <c r="MS37" s="5"/>
      <c r="MT37" s="5"/>
      <c r="MU37" s="5"/>
      <c r="MV37" s="1"/>
      <c r="MW37" s="5"/>
      <c r="MX37" s="5"/>
      <c r="MY37" s="5"/>
      <c r="MZ37" s="5"/>
      <c r="NA37" s="1"/>
      <c r="NB37" s="5"/>
      <c r="NC37" s="5"/>
      <c r="ND37" s="5"/>
      <c r="NE37" s="5">
        <v>2</v>
      </c>
      <c r="NF37" s="5" t="s">
        <v>41</v>
      </c>
      <c r="NG37" s="7"/>
      <c r="NH37" s="5"/>
      <c r="NI37" s="1"/>
      <c r="NJ37" s="5"/>
      <c r="NK37" s="5"/>
      <c r="NL37" s="5"/>
      <c r="NM37" s="5"/>
      <c r="NN37" s="1"/>
      <c r="NO37" s="5"/>
      <c r="NP37" s="5"/>
      <c r="NQ37" s="5"/>
      <c r="NR37" s="5"/>
      <c r="NS37" s="1"/>
      <c r="NT37" s="5"/>
      <c r="NU37" s="5"/>
      <c r="NV37" s="5"/>
      <c r="NW37" s="5"/>
      <c r="NX37" s="1"/>
      <c r="NY37" s="5"/>
      <c r="NZ37" s="5"/>
      <c r="OA37" s="5"/>
    </row>
    <row r="38" spans="1:391" ht="18.5" customHeight="1">
      <c r="A38" s="5">
        <v>3</v>
      </c>
      <c r="B38" s="5" t="s">
        <v>42</v>
      </c>
      <c r="C38" s="19">
        <v>535</v>
      </c>
      <c r="D38" s="19">
        <v>120</v>
      </c>
      <c r="E38" s="20">
        <v>47</v>
      </c>
      <c r="F38" s="19">
        <v>48</v>
      </c>
      <c r="G38" s="19">
        <v>261</v>
      </c>
      <c r="H38" s="19">
        <v>59</v>
      </c>
      <c r="I38" s="19">
        <v>114935</v>
      </c>
      <c r="J38" s="20">
        <v>16461</v>
      </c>
      <c r="K38" s="19">
        <v>7437</v>
      </c>
      <c r="L38" s="19">
        <v>66468</v>
      </c>
      <c r="M38" s="19">
        <v>24201</v>
      </c>
      <c r="N38" s="5"/>
      <c r="O38" s="1"/>
      <c r="P38" s="5"/>
      <c r="Q38" s="5"/>
      <c r="R38" s="5"/>
      <c r="S38" s="5"/>
      <c r="T38" s="1"/>
      <c r="U38" s="5"/>
      <c r="V38" s="5"/>
      <c r="W38" s="5"/>
      <c r="X38" s="5">
        <v>3</v>
      </c>
      <c r="Y38" s="5" t="s">
        <v>42</v>
      </c>
      <c r="Z38" s="7"/>
      <c r="AA38" s="5"/>
      <c r="AB38" s="1"/>
      <c r="AC38" s="5">
        <v>5</v>
      </c>
      <c r="AD38" s="5"/>
      <c r="AE38" s="5"/>
      <c r="AF38" s="5"/>
      <c r="AG38" s="1"/>
      <c r="AH38" s="5"/>
      <c r="AI38" s="5"/>
      <c r="AJ38" s="5"/>
      <c r="AK38" s="5"/>
      <c r="AL38" s="1"/>
      <c r="AM38" s="5"/>
      <c r="AN38" s="5"/>
      <c r="AO38" s="5"/>
      <c r="AP38" s="5"/>
      <c r="AQ38" s="1"/>
      <c r="AR38" s="5"/>
      <c r="AS38" s="5"/>
      <c r="AT38" s="5"/>
      <c r="AU38" s="5">
        <v>3</v>
      </c>
      <c r="AV38" s="5" t="s">
        <v>42</v>
      </c>
      <c r="AW38" s="7"/>
      <c r="AX38" s="5"/>
      <c r="AY38" s="1"/>
      <c r="AZ38" s="5"/>
      <c r="BA38" s="5"/>
      <c r="BB38" s="5"/>
      <c r="BC38" s="5"/>
      <c r="BD38" s="1"/>
      <c r="BE38" s="5"/>
      <c r="BF38" s="5"/>
      <c r="BG38" s="5"/>
      <c r="BH38" s="5"/>
      <c r="BI38" s="1"/>
      <c r="BJ38" s="5"/>
      <c r="BK38" s="5"/>
      <c r="BL38" s="5"/>
      <c r="BM38" s="5"/>
      <c r="BN38" s="1"/>
      <c r="BO38" s="5"/>
      <c r="BP38" s="5"/>
      <c r="BQ38" s="5"/>
      <c r="BR38" s="5">
        <v>3</v>
      </c>
      <c r="BS38" s="5" t="s">
        <v>42</v>
      </c>
      <c r="BT38" s="7">
        <v>0</v>
      </c>
      <c r="BU38" s="5"/>
      <c r="BV38" s="1"/>
      <c r="BW38" s="5"/>
      <c r="BX38" s="5"/>
      <c r="BY38" s="5"/>
      <c r="BZ38" s="5"/>
      <c r="CA38" s="1"/>
      <c r="CB38" s="5"/>
      <c r="CC38" s="5"/>
      <c r="CD38" s="5"/>
      <c r="CE38" s="5"/>
      <c r="CF38" s="1"/>
      <c r="CG38" s="5"/>
      <c r="CH38" s="5"/>
      <c r="CI38" s="5"/>
      <c r="CJ38" s="5"/>
      <c r="CK38" s="1"/>
      <c r="CL38" s="5"/>
      <c r="CM38" s="5"/>
      <c r="CN38" s="5"/>
      <c r="CO38" s="5">
        <v>3</v>
      </c>
      <c r="CP38" s="5" t="s">
        <v>42</v>
      </c>
      <c r="CQ38" s="7"/>
      <c r="CR38" s="5">
        <v>0</v>
      </c>
      <c r="CS38" s="1">
        <v>0</v>
      </c>
      <c r="CT38" s="5">
        <v>0</v>
      </c>
      <c r="CU38" s="5">
        <v>0</v>
      </c>
      <c r="CV38" s="5">
        <v>0</v>
      </c>
      <c r="CW38" s="5">
        <v>0</v>
      </c>
      <c r="CX38" s="1">
        <v>0</v>
      </c>
      <c r="CY38" s="5">
        <v>0</v>
      </c>
      <c r="CZ38" s="5">
        <v>0</v>
      </c>
      <c r="DA38" s="5">
        <v>0</v>
      </c>
      <c r="DB38" s="5"/>
      <c r="DC38" s="1"/>
      <c r="DD38" s="5"/>
      <c r="DE38" s="5"/>
      <c r="DF38" s="5"/>
      <c r="DG38" s="5"/>
      <c r="DH38" s="1"/>
      <c r="DI38" s="5"/>
      <c r="DJ38" s="5"/>
      <c r="DK38" s="5"/>
      <c r="DL38" s="5">
        <v>3</v>
      </c>
      <c r="DM38" s="5" t="s">
        <v>42</v>
      </c>
      <c r="DN38" s="7"/>
      <c r="DO38" s="5"/>
      <c r="DP38" s="1"/>
      <c r="DQ38" s="5"/>
      <c r="DR38" s="5"/>
      <c r="DS38" s="5"/>
      <c r="DT38" s="5"/>
      <c r="DU38" s="1"/>
      <c r="DV38" s="5"/>
      <c r="DW38" s="5"/>
      <c r="DX38" s="5"/>
      <c r="DY38" s="5"/>
      <c r="DZ38" s="1"/>
      <c r="EA38" s="5"/>
      <c r="EB38" s="5"/>
      <c r="EC38" s="5"/>
      <c r="ED38" s="5"/>
      <c r="EE38" s="1"/>
      <c r="EF38" s="5"/>
      <c r="EG38" s="5"/>
      <c r="EH38" s="5"/>
      <c r="EI38" s="5">
        <v>3</v>
      </c>
      <c r="EJ38" s="5" t="s">
        <v>42</v>
      </c>
      <c r="EK38" s="7"/>
      <c r="EL38" s="5"/>
      <c r="EM38" s="1"/>
      <c r="EN38" s="5"/>
      <c r="EO38" s="5"/>
      <c r="EP38" s="5"/>
      <c r="EQ38" s="5"/>
      <c r="ER38" s="1"/>
      <c r="ES38" s="5"/>
      <c r="ET38" s="5"/>
      <c r="EU38" s="5"/>
      <c r="EV38" s="5"/>
      <c r="EW38" s="1"/>
      <c r="EX38" s="5"/>
      <c r="EY38" s="5"/>
      <c r="EZ38" s="5"/>
      <c r="FA38" s="5"/>
      <c r="FB38" s="1"/>
      <c r="FC38" s="5"/>
      <c r="FD38" s="5"/>
      <c r="FE38" s="5"/>
      <c r="FF38" s="5">
        <v>3</v>
      </c>
      <c r="FG38" s="5" t="s">
        <v>42</v>
      </c>
      <c r="FH38" s="7"/>
      <c r="FI38" s="5"/>
      <c r="FJ38" s="1"/>
      <c r="FK38" s="5"/>
      <c r="FL38" s="5"/>
      <c r="FM38" s="5"/>
      <c r="FN38" s="5"/>
      <c r="FO38" s="1"/>
      <c r="FP38" s="5"/>
      <c r="FQ38" s="5"/>
      <c r="FR38" s="5"/>
      <c r="FS38" s="5"/>
      <c r="FT38" s="1"/>
      <c r="FU38" s="5"/>
      <c r="FV38" s="5"/>
      <c r="FW38" s="5"/>
      <c r="FX38" s="5"/>
      <c r="FY38" s="1"/>
      <c r="FZ38" s="5"/>
      <c r="GA38" s="5"/>
      <c r="GB38" s="5"/>
      <c r="GC38" s="5">
        <v>3</v>
      </c>
      <c r="GD38" s="5" t="s">
        <v>42</v>
      </c>
      <c r="GE38" s="7"/>
      <c r="GF38" s="5"/>
      <c r="GG38" s="1"/>
      <c r="GH38" s="5"/>
      <c r="GI38" s="5"/>
      <c r="GJ38" s="5">
        <v>0</v>
      </c>
      <c r="GK38" s="5"/>
      <c r="GL38" s="1"/>
      <c r="GM38" s="5"/>
      <c r="GN38" s="5"/>
      <c r="GO38" s="5"/>
      <c r="GP38" s="5"/>
      <c r="GQ38" s="1"/>
      <c r="GR38" s="5"/>
      <c r="GS38" s="5"/>
      <c r="GT38" s="5"/>
      <c r="GU38" s="5"/>
      <c r="GV38" s="1"/>
      <c r="GW38" s="5"/>
      <c r="GX38" s="5"/>
      <c r="GY38" s="5"/>
      <c r="GZ38" s="5">
        <v>3</v>
      </c>
      <c r="HA38" s="5" t="s">
        <v>42</v>
      </c>
      <c r="HB38" s="7"/>
      <c r="HC38" s="5"/>
      <c r="HD38" s="1"/>
      <c r="HE38" s="5"/>
      <c r="HF38" s="5"/>
      <c r="HG38" s="5"/>
      <c r="HH38" s="5"/>
      <c r="HI38" s="1"/>
      <c r="HJ38" s="5"/>
      <c r="HK38" s="5"/>
      <c r="HL38" s="5"/>
      <c r="HM38" s="5"/>
      <c r="HN38" s="1"/>
      <c r="HO38" s="5"/>
      <c r="HP38" s="5"/>
      <c r="HQ38" s="5"/>
      <c r="HR38" s="5"/>
      <c r="HS38" s="1"/>
      <c r="HT38" s="5"/>
      <c r="HU38" s="5"/>
      <c r="HV38" s="5"/>
      <c r="HW38" s="5">
        <v>3</v>
      </c>
      <c r="HX38" s="5" t="s">
        <v>42</v>
      </c>
      <c r="HY38" s="7"/>
      <c r="HZ38" s="5"/>
      <c r="IA38" s="1"/>
      <c r="IB38" s="5"/>
      <c r="IC38" s="5"/>
      <c r="ID38" s="5">
        <v>0</v>
      </c>
      <c r="IE38" s="5"/>
      <c r="IF38" s="1"/>
      <c r="IG38" s="5"/>
      <c r="IH38" s="5"/>
      <c r="II38" s="5"/>
      <c r="IJ38" s="5"/>
      <c r="IK38" s="1"/>
      <c r="IL38" s="5"/>
      <c r="IM38" s="5"/>
      <c r="IN38" s="5"/>
      <c r="IO38" s="5"/>
      <c r="IP38" s="1"/>
      <c r="IQ38" s="5"/>
      <c r="IR38" s="5"/>
      <c r="IS38" s="5"/>
      <c r="IT38" s="5">
        <v>3</v>
      </c>
      <c r="IU38" s="5" t="s">
        <v>42</v>
      </c>
      <c r="IV38" s="7"/>
      <c r="IW38" s="5"/>
      <c r="IX38" s="1"/>
      <c r="IY38" s="5"/>
      <c r="IZ38" s="5"/>
      <c r="JA38" s="5"/>
      <c r="JB38" s="5"/>
      <c r="JC38" s="1"/>
      <c r="JD38" s="5"/>
      <c r="JE38" s="5"/>
      <c r="JF38" s="5"/>
      <c r="JG38" s="5"/>
      <c r="JH38" s="1"/>
      <c r="JI38" s="5"/>
      <c r="JJ38" s="5"/>
      <c r="JK38" s="5"/>
      <c r="JL38" s="5"/>
      <c r="JM38" s="1"/>
      <c r="JN38" s="5"/>
      <c r="JO38" s="5"/>
      <c r="JP38" s="5"/>
      <c r="JQ38" s="5">
        <v>3</v>
      </c>
      <c r="JR38" s="5" t="s">
        <v>42</v>
      </c>
      <c r="JS38" s="7"/>
      <c r="JT38" s="5"/>
      <c r="JU38" s="1"/>
      <c r="JV38" s="5"/>
      <c r="JW38" s="5"/>
      <c r="JX38" s="5"/>
      <c r="JY38" s="5"/>
      <c r="JZ38" s="1"/>
      <c r="KA38" s="5"/>
      <c r="KB38" s="5"/>
      <c r="KC38" s="5"/>
      <c r="KD38" s="5"/>
      <c r="KE38" s="1"/>
      <c r="KF38" s="5"/>
      <c r="KG38" s="5"/>
      <c r="KH38" s="5"/>
      <c r="KI38" s="5"/>
      <c r="KJ38" s="1"/>
      <c r="KK38" s="5"/>
      <c r="KL38" s="5"/>
      <c r="KM38" s="5"/>
      <c r="KN38" s="5">
        <v>3</v>
      </c>
      <c r="KO38" s="5" t="s">
        <v>42</v>
      </c>
      <c r="KP38" s="7"/>
      <c r="KQ38" s="5"/>
      <c r="KR38" s="1"/>
      <c r="KS38" s="5"/>
      <c r="KT38" s="5"/>
      <c r="KU38" s="5"/>
      <c r="KV38" s="5"/>
      <c r="KW38" s="1"/>
      <c r="KX38" s="5"/>
      <c r="KY38" s="5"/>
      <c r="KZ38" s="5"/>
      <c r="LA38" s="5"/>
      <c r="LB38" s="1"/>
      <c r="LC38" s="5"/>
      <c r="LD38" s="5"/>
      <c r="LE38" s="5"/>
      <c r="LF38" s="5"/>
      <c r="LG38" s="1"/>
      <c r="LH38" s="5"/>
      <c r="LI38" s="5"/>
      <c r="LJ38" s="5"/>
      <c r="LK38" s="5">
        <v>3</v>
      </c>
      <c r="LL38" s="5" t="s">
        <v>42</v>
      </c>
      <c r="LM38" s="7"/>
      <c r="LN38" s="5"/>
      <c r="LO38" s="1"/>
      <c r="LP38" s="5"/>
      <c r="LQ38" s="5"/>
      <c r="LR38" s="5"/>
      <c r="LS38" s="5"/>
      <c r="LT38" s="1"/>
      <c r="LU38" s="5"/>
      <c r="LV38" s="5"/>
      <c r="LW38" s="5"/>
      <c r="LX38" s="5"/>
      <c r="LY38" s="1"/>
      <c r="LZ38" s="5"/>
      <c r="MA38" s="5"/>
      <c r="MB38" s="5"/>
      <c r="MC38" s="5"/>
      <c r="MD38" s="1"/>
      <c r="ME38" s="5"/>
      <c r="MF38" s="5"/>
      <c r="MG38" s="5"/>
      <c r="MH38" s="5">
        <v>3</v>
      </c>
      <c r="MI38" s="5" t="s">
        <v>42</v>
      </c>
      <c r="MJ38" s="7"/>
      <c r="MK38" s="5"/>
      <c r="ML38" s="1"/>
      <c r="MM38" s="5"/>
      <c r="MN38" s="5"/>
      <c r="MO38" s="5"/>
      <c r="MP38" s="5"/>
      <c r="MQ38" s="1"/>
      <c r="MR38" s="5"/>
      <c r="MS38" s="5"/>
      <c r="MT38" s="5"/>
      <c r="MU38" s="5"/>
      <c r="MV38" s="1"/>
      <c r="MW38" s="5"/>
      <c r="MX38" s="5"/>
      <c r="MY38" s="5"/>
      <c r="MZ38" s="5"/>
      <c r="NA38" s="1"/>
      <c r="NB38" s="5"/>
      <c r="NC38" s="5"/>
      <c r="ND38" s="5"/>
      <c r="NE38" s="5">
        <v>3</v>
      </c>
      <c r="NF38" s="5" t="s">
        <v>42</v>
      </c>
      <c r="NG38" s="7"/>
      <c r="NH38" s="5"/>
      <c r="NI38" s="1"/>
      <c r="NJ38" s="5"/>
      <c r="NK38" s="5"/>
      <c r="NL38" s="5"/>
      <c r="NM38" s="5"/>
      <c r="NN38" s="1"/>
      <c r="NO38" s="5"/>
      <c r="NP38" s="5"/>
      <c r="NQ38" s="5"/>
      <c r="NR38" s="5"/>
      <c r="NS38" s="1"/>
      <c r="NT38" s="5"/>
      <c r="NU38" s="5"/>
      <c r="NV38" s="5"/>
      <c r="NW38" s="5"/>
      <c r="NX38" s="1"/>
      <c r="NY38" s="5"/>
      <c r="NZ38" s="5"/>
      <c r="OA38" s="5"/>
    </row>
    <row r="39" spans="1:391" ht="18.5" customHeight="1">
      <c r="A39" s="5">
        <v>4</v>
      </c>
      <c r="B39" s="5" t="s">
        <v>43</v>
      </c>
      <c r="C39" s="19">
        <v>535</v>
      </c>
      <c r="D39" s="19">
        <v>120</v>
      </c>
      <c r="E39" s="20">
        <v>47</v>
      </c>
      <c r="F39" s="19">
        <v>48</v>
      </c>
      <c r="G39" s="19">
        <v>261</v>
      </c>
      <c r="H39" s="19">
        <v>59</v>
      </c>
      <c r="I39" s="19">
        <v>114935</v>
      </c>
      <c r="J39" s="20">
        <v>16461</v>
      </c>
      <c r="K39" s="19">
        <v>7437</v>
      </c>
      <c r="L39" s="19">
        <v>66468</v>
      </c>
      <c r="M39" s="19">
        <v>24201</v>
      </c>
      <c r="N39" s="5"/>
      <c r="O39" s="1"/>
      <c r="P39" s="5"/>
      <c r="Q39" s="5"/>
      <c r="R39" s="5"/>
      <c r="S39" s="5"/>
      <c r="T39" s="1"/>
      <c r="U39" s="5"/>
      <c r="V39" s="5"/>
      <c r="W39" s="5"/>
      <c r="X39" s="5">
        <v>4</v>
      </c>
      <c r="Y39" s="5" t="s">
        <v>43</v>
      </c>
      <c r="Z39" s="7"/>
      <c r="AA39" s="5"/>
      <c r="AB39" s="1"/>
      <c r="AC39" s="5">
        <v>5</v>
      </c>
      <c r="AD39" s="5"/>
      <c r="AE39" s="5"/>
      <c r="AF39" s="5"/>
      <c r="AG39" s="1"/>
      <c r="AH39" s="5"/>
      <c r="AI39" s="5"/>
      <c r="AJ39" s="5"/>
      <c r="AK39" s="5"/>
      <c r="AL39" s="1"/>
      <c r="AM39" s="5"/>
      <c r="AN39" s="5"/>
      <c r="AO39" s="5"/>
      <c r="AP39" s="5"/>
      <c r="AQ39" s="1"/>
      <c r="AR39" s="5"/>
      <c r="AS39" s="5"/>
      <c r="AT39" s="5"/>
      <c r="AU39" s="5">
        <v>4</v>
      </c>
      <c r="AV39" s="5" t="s">
        <v>43</v>
      </c>
      <c r="AW39" s="7"/>
      <c r="AX39" s="5"/>
      <c r="AY39" s="1"/>
      <c r="AZ39" s="5"/>
      <c r="BA39" s="5"/>
      <c r="BB39" s="5"/>
      <c r="BC39" s="5"/>
      <c r="BD39" s="1"/>
      <c r="BE39" s="5"/>
      <c r="BF39" s="5"/>
      <c r="BG39" s="5"/>
      <c r="BH39" s="5"/>
      <c r="BI39" s="1"/>
      <c r="BJ39" s="5"/>
      <c r="BK39" s="5"/>
      <c r="BL39" s="5"/>
      <c r="BM39" s="5"/>
      <c r="BN39" s="1"/>
      <c r="BO39" s="5"/>
      <c r="BP39" s="5"/>
      <c r="BQ39" s="5"/>
      <c r="BR39" s="5">
        <v>4</v>
      </c>
      <c r="BS39" s="5" t="s">
        <v>43</v>
      </c>
      <c r="BT39" s="7">
        <v>0</v>
      </c>
      <c r="BU39" s="5"/>
      <c r="BV39" s="1"/>
      <c r="BW39" s="5"/>
      <c r="BX39" s="5"/>
      <c r="BY39" s="5"/>
      <c r="BZ39" s="5"/>
      <c r="CA39" s="1"/>
      <c r="CB39" s="5"/>
      <c r="CC39" s="5"/>
      <c r="CD39" s="5"/>
      <c r="CE39" s="5"/>
      <c r="CF39" s="1"/>
      <c r="CG39" s="5"/>
      <c r="CH39" s="5"/>
      <c r="CI39" s="5"/>
      <c r="CJ39" s="5"/>
      <c r="CK39" s="1"/>
      <c r="CL39" s="5"/>
      <c r="CM39" s="5"/>
      <c r="CN39" s="5"/>
      <c r="CO39" s="5">
        <v>4</v>
      </c>
      <c r="CP39" s="5" t="s">
        <v>43</v>
      </c>
      <c r="CQ39" s="7"/>
      <c r="CR39" s="5">
        <v>0</v>
      </c>
      <c r="CS39" s="1">
        <v>0</v>
      </c>
      <c r="CT39" s="5">
        <v>0</v>
      </c>
      <c r="CU39" s="5">
        <v>0</v>
      </c>
      <c r="CV39" s="5">
        <v>0</v>
      </c>
      <c r="CW39" s="5">
        <v>0</v>
      </c>
      <c r="CX39" s="1">
        <v>0</v>
      </c>
      <c r="CY39" s="5">
        <v>0</v>
      </c>
      <c r="CZ39" s="5">
        <v>0</v>
      </c>
      <c r="DA39" s="5">
        <v>0</v>
      </c>
      <c r="DB39" s="5"/>
      <c r="DC39" s="1"/>
      <c r="DD39" s="5"/>
      <c r="DE39" s="5"/>
      <c r="DF39" s="5"/>
      <c r="DG39" s="5"/>
      <c r="DH39" s="1"/>
      <c r="DI39" s="5"/>
      <c r="DJ39" s="5"/>
      <c r="DK39" s="5"/>
      <c r="DL39" s="5">
        <v>4</v>
      </c>
      <c r="DM39" s="5" t="s">
        <v>43</v>
      </c>
      <c r="DN39" s="7"/>
      <c r="DO39" s="5"/>
      <c r="DP39" s="1"/>
      <c r="DQ39" s="5"/>
      <c r="DR39" s="5"/>
      <c r="DS39" s="5"/>
      <c r="DT39" s="5"/>
      <c r="DU39" s="1"/>
      <c r="DV39" s="5"/>
      <c r="DW39" s="5"/>
      <c r="DX39" s="5"/>
      <c r="DY39" s="5"/>
      <c r="DZ39" s="1"/>
      <c r="EA39" s="5"/>
      <c r="EB39" s="5"/>
      <c r="EC39" s="5"/>
      <c r="ED39" s="5"/>
      <c r="EE39" s="1"/>
      <c r="EF39" s="5"/>
      <c r="EG39" s="5"/>
      <c r="EH39" s="5"/>
      <c r="EI39" s="5">
        <v>4</v>
      </c>
      <c r="EJ39" s="5" t="s">
        <v>43</v>
      </c>
      <c r="EK39" s="7"/>
      <c r="EL39" s="5"/>
      <c r="EM39" s="1"/>
      <c r="EN39" s="5"/>
      <c r="EO39" s="5"/>
      <c r="EP39" s="5"/>
      <c r="EQ39" s="5"/>
      <c r="ER39" s="1"/>
      <c r="ES39" s="5"/>
      <c r="ET39" s="5"/>
      <c r="EU39" s="5"/>
      <c r="EV39" s="5"/>
      <c r="EW39" s="1"/>
      <c r="EX39" s="5"/>
      <c r="EY39" s="5"/>
      <c r="EZ39" s="5"/>
      <c r="FA39" s="5"/>
      <c r="FB39" s="1"/>
      <c r="FC39" s="5"/>
      <c r="FD39" s="5"/>
      <c r="FE39" s="5"/>
      <c r="FF39" s="5">
        <v>4</v>
      </c>
      <c r="FG39" s="5" t="s">
        <v>43</v>
      </c>
      <c r="FH39" s="7"/>
      <c r="FI39" s="5"/>
      <c r="FJ39" s="1"/>
      <c r="FK39" s="5"/>
      <c r="FL39" s="5"/>
      <c r="FM39" s="5"/>
      <c r="FN39" s="5"/>
      <c r="FO39" s="1"/>
      <c r="FP39" s="5"/>
      <c r="FQ39" s="5"/>
      <c r="FR39" s="5"/>
      <c r="FS39" s="5"/>
      <c r="FT39" s="1"/>
      <c r="FU39" s="5"/>
      <c r="FV39" s="5"/>
      <c r="FW39" s="5"/>
      <c r="FX39" s="5"/>
      <c r="FY39" s="1"/>
      <c r="FZ39" s="5"/>
      <c r="GA39" s="5"/>
      <c r="GB39" s="5"/>
      <c r="GC39" s="5">
        <v>4</v>
      </c>
      <c r="GD39" s="5" t="s">
        <v>43</v>
      </c>
      <c r="GE39" s="7"/>
      <c r="GF39" s="5"/>
      <c r="GG39" s="1"/>
      <c r="GH39" s="5"/>
      <c r="GI39" s="5"/>
      <c r="GJ39" s="5">
        <v>0</v>
      </c>
      <c r="GK39" s="5"/>
      <c r="GL39" s="1"/>
      <c r="GM39" s="5"/>
      <c r="GN39" s="5"/>
      <c r="GO39" s="5"/>
      <c r="GP39" s="5"/>
      <c r="GQ39" s="1"/>
      <c r="GR39" s="5"/>
      <c r="GS39" s="5"/>
      <c r="GT39" s="5"/>
      <c r="GU39" s="5"/>
      <c r="GV39" s="1"/>
      <c r="GW39" s="5"/>
      <c r="GX39" s="5"/>
      <c r="GY39" s="5"/>
      <c r="GZ39" s="5">
        <v>4</v>
      </c>
      <c r="HA39" s="5" t="s">
        <v>43</v>
      </c>
      <c r="HB39" s="7"/>
      <c r="HC39" s="5"/>
      <c r="HD39" s="1"/>
      <c r="HE39" s="5"/>
      <c r="HF39" s="5"/>
      <c r="HG39" s="5"/>
      <c r="HH39" s="5"/>
      <c r="HI39" s="1"/>
      <c r="HJ39" s="5"/>
      <c r="HK39" s="5"/>
      <c r="HL39" s="5"/>
      <c r="HM39" s="5"/>
      <c r="HN39" s="1"/>
      <c r="HO39" s="5"/>
      <c r="HP39" s="5"/>
      <c r="HQ39" s="5"/>
      <c r="HR39" s="5"/>
      <c r="HS39" s="1"/>
      <c r="HT39" s="5"/>
      <c r="HU39" s="5"/>
      <c r="HV39" s="5"/>
      <c r="HW39" s="5">
        <v>4</v>
      </c>
      <c r="HX39" s="5" t="s">
        <v>43</v>
      </c>
      <c r="HY39" s="7"/>
      <c r="HZ39" s="5"/>
      <c r="IA39" s="1"/>
      <c r="IB39" s="5"/>
      <c r="IC39" s="5"/>
      <c r="ID39" s="5">
        <v>0</v>
      </c>
      <c r="IE39" s="5"/>
      <c r="IF39" s="1"/>
      <c r="IG39" s="5"/>
      <c r="IH39" s="5"/>
      <c r="II39" s="5"/>
      <c r="IJ39" s="5"/>
      <c r="IK39" s="1"/>
      <c r="IL39" s="5"/>
      <c r="IM39" s="5"/>
      <c r="IN39" s="5"/>
      <c r="IO39" s="5"/>
      <c r="IP39" s="1"/>
      <c r="IQ39" s="5"/>
      <c r="IR39" s="5"/>
      <c r="IS39" s="5"/>
      <c r="IT39" s="5">
        <v>4</v>
      </c>
      <c r="IU39" s="5" t="s">
        <v>43</v>
      </c>
      <c r="IV39" s="7"/>
      <c r="IW39" s="5"/>
      <c r="IX39" s="1"/>
      <c r="IY39" s="5"/>
      <c r="IZ39" s="5"/>
      <c r="JA39" s="5"/>
      <c r="JB39" s="5"/>
      <c r="JC39" s="1"/>
      <c r="JD39" s="5"/>
      <c r="JE39" s="5"/>
      <c r="JF39" s="5"/>
      <c r="JG39" s="5"/>
      <c r="JH39" s="1"/>
      <c r="JI39" s="5"/>
      <c r="JJ39" s="5"/>
      <c r="JK39" s="5"/>
      <c r="JL39" s="5"/>
      <c r="JM39" s="1"/>
      <c r="JN39" s="5"/>
      <c r="JO39" s="5"/>
      <c r="JP39" s="5"/>
      <c r="JQ39" s="5">
        <v>4</v>
      </c>
      <c r="JR39" s="5" t="s">
        <v>43</v>
      </c>
      <c r="JS39" s="7"/>
      <c r="JT39" s="5"/>
      <c r="JU39" s="1"/>
      <c r="JV39" s="5"/>
      <c r="JW39" s="5"/>
      <c r="JX39" s="5"/>
      <c r="JY39" s="5"/>
      <c r="JZ39" s="1"/>
      <c r="KA39" s="5"/>
      <c r="KB39" s="5"/>
      <c r="KC39" s="5"/>
      <c r="KD39" s="5"/>
      <c r="KE39" s="1"/>
      <c r="KF39" s="5"/>
      <c r="KG39" s="5"/>
      <c r="KH39" s="5"/>
      <c r="KI39" s="5"/>
      <c r="KJ39" s="1"/>
      <c r="KK39" s="5"/>
      <c r="KL39" s="5"/>
      <c r="KM39" s="5"/>
      <c r="KN39" s="5">
        <v>4</v>
      </c>
      <c r="KO39" s="5" t="s">
        <v>43</v>
      </c>
      <c r="KP39" s="7"/>
      <c r="KQ39" s="5"/>
      <c r="KR39" s="1"/>
      <c r="KS39" s="5"/>
      <c r="KT39" s="5"/>
      <c r="KU39" s="5"/>
      <c r="KV39" s="5"/>
      <c r="KW39" s="1"/>
      <c r="KX39" s="5"/>
      <c r="KY39" s="5"/>
      <c r="KZ39" s="5"/>
      <c r="LA39" s="5"/>
      <c r="LB39" s="1"/>
      <c r="LC39" s="5"/>
      <c r="LD39" s="5"/>
      <c r="LE39" s="5"/>
      <c r="LF39" s="5"/>
      <c r="LG39" s="1"/>
      <c r="LH39" s="5"/>
      <c r="LI39" s="5"/>
      <c r="LJ39" s="5"/>
      <c r="LK39" s="5">
        <v>4</v>
      </c>
      <c r="LL39" s="5" t="s">
        <v>43</v>
      </c>
      <c r="LM39" s="7"/>
      <c r="LN39" s="5"/>
      <c r="LO39" s="1"/>
      <c r="LP39" s="5"/>
      <c r="LQ39" s="5"/>
      <c r="LR39" s="5"/>
      <c r="LS39" s="5"/>
      <c r="LT39" s="1"/>
      <c r="LU39" s="5"/>
      <c r="LV39" s="5"/>
      <c r="LW39" s="5"/>
      <c r="LX39" s="5"/>
      <c r="LY39" s="1"/>
      <c r="LZ39" s="5"/>
      <c r="MA39" s="5"/>
      <c r="MB39" s="5"/>
      <c r="MC39" s="5"/>
      <c r="MD39" s="1"/>
      <c r="ME39" s="5"/>
      <c r="MF39" s="5"/>
      <c r="MG39" s="5"/>
      <c r="MH39" s="5">
        <v>4</v>
      </c>
      <c r="MI39" s="5" t="s">
        <v>43</v>
      </c>
      <c r="MJ39" s="7"/>
      <c r="MK39" s="5"/>
      <c r="ML39" s="1"/>
      <c r="MM39" s="5"/>
      <c r="MN39" s="5"/>
      <c r="MO39" s="5"/>
      <c r="MP39" s="5"/>
      <c r="MQ39" s="1"/>
      <c r="MR39" s="5"/>
      <c r="MS39" s="5"/>
      <c r="MT39" s="5"/>
      <c r="MU39" s="5"/>
      <c r="MV39" s="1"/>
      <c r="MW39" s="5"/>
      <c r="MX39" s="5"/>
      <c r="MY39" s="5"/>
      <c r="MZ39" s="5"/>
      <c r="NA39" s="1"/>
      <c r="NB39" s="5"/>
      <c r="NC39" s="5"/>
      <c r="ND39" s="5"/>
      <c r="NE39" s="5">
        <v>4</v>
      </c>
      <c r="NF39" s="5" t="s">
        <v>43</v>
      </c>
      <c r="NG39" s="7"/>
      <c r="NH39" s="5"/>
      <c r="NI39" s="1"/>
      <c r="NJ39" s="5"/>
      <c r="NK39" s="5"/>
      <c r="NL39" s="5"/>
      <c r="NM39" s="5"/>
      <c r="NN39" s="1"/>
      <c r="NO39" s="5"/>
      <c r="NP39" s="5"/>
      <c r="NQ39" s="5"/>
      <c r="NR39" s="5"/>
      <c r="NS39" s="1"/>
      <c r="NT39" s="5"/>
      <c r="NU39" s="5"/>
      <c r="NV39" s="5"/>
      <c r="NW39" s="5"/>
      <c r="NX39" s="1"/>
      <c r="NY39" s="5"/>
      <c r="NZ39" s="5"/>
      <c r="OA39" s="5"/>
    </row>
    <row r="40" spans="1:391" s="13" customFormat="1" ht="18.5" customHeight="1">
      <c r="A40" s="9" t="s">
        <v>47</v>
      </c>
      <c r="B40" s="9" t="s">
        <v>46</v>
      </c>
      <c r="C40" s="10"/>
      <c r="D40" s="9"/>
      <c r="E40" s="12"/>
      <c r="F40" s="9"/>
      <c r="G40" s="9"/>
      <c r="H40" s="9"/>
      <c r="I40" s="9"/>
      <c r="J40" s="12"/>
      <c r="K40" s="9"/>
      <c r="L40" s="9"/>
      <c r="M40" s="9"/>
      <c r="N40" s="9"/>
      <c r="O40" s="12"/>
      <c r="P40" s="9"/>
      <c r="Q40" s="9"/>
      <c r="R40" s="9"/>
      <c r="S40" s="9"/>
      <c r="T40" s="12"/>
      <c r="U40" s="9"/>
      <c r="V40" s="9"/>
      <c r="W40" s="9"/>
      <c r="X40" s="9" t="s">
        <v>47</v>
      </c>
      <c r="Y40" s="9" t="s">
        <v>46</v>
      </c>
      <c r="Z40" s="10"/>
      <c r="AA40" s="9"/>
      <c r="AB40" s="12"/>
      <c r="AC40" s="9"/>
      <c r="AD40" s="9"/>
      <c r="AE40" s="9"/>
      <c r="AF40" s="9"/>
      <c r="AG40" s="12"/>
      <c r="AH40" s="9"/>
      <c r="AI40" s="9"/>
      <c r="AJ40" s="9"/>
      <c r="AK40" s="9"/>
      <c r="AL40" s="12"/>
      <c r="AM40" s="9"/>
      <c r="AN40" s="9"/>
      <c r="AO40" s="9"/>
      <c r="AP40" s="9"/>
      <c r="AQ40" s="12"/>
      <c r="AR40" s="9"/>
      <c r="AS40" s="9"/>
      <c r="AT40" s="9"/>
      <c r="AU40" s="9" t="s">
        <v>47</v>
      </c>
      <c r="AV40" s="9" t="s">
        <v>46</v>
      </c>
      <c r="AW40" s="10"/>
      <c r="AX40" s="9"/>
      <c r="AY40" s="12"/>
      <c r="AZ40" s="9"/>
      <c r="BA40" s="9"/>
      <c r="BB40" s="9"/>
      <c r="BC40" s="9"/>
      <c r="BD40" s="12"/>
      <c r="BE40" s="9"/>
      <c r="BF40" s="9"/>
      <c r="BG40" s="9"/>
      <c r="BH40" s="9"/>
      <c r="BI40" s="12"/>
      <c r="BJ40" s="9"/>
      <c r="BK40" s="9"/>
      <c r="BL40" s="9"/>
      <c r="BM40" s="9"/>
      <c r="BN40" s="12"/>
      <c r="BO40" s="9"/>
      <c r="BP40" s="9"/>
      <c r="BQ40" s="9"/>
      <c r="BR40" s="9" t="s">
        <v>47</v>
      </c>
      <c r="BS40" s="9" t="s">
        <v>46</v>
      </c>
      <c r="BT40" s="10">
        <v>0</v>
      </c>
      <c r="BU40" s="9"/>
      <c r="BV40" s="12"/>
      <c r="BW40" s="9"/>
      <c r="BX40" s="9"/>
      <c r="BY40" s="9"/>
      <c r="BZ40" s="9"/>
      <c r="CA40" s="12"/>
      <c r="CB40" s="9"/>
      <c r="CC40" s="9"/>
      <c r="CD40" s="9"/>
      <c r="CE40" s="9"/>
      <c r="CF40" s="12"/>
      <c r="CG40" s="9"/>
      <c r="CH40" s="9"/>
      <c r="CI40" s="9"/>
      <c r="CJ40" s="9"/>
      <c r="CK40" s="12"/>
      <c r="CL40" s="9"/>
      <c r="CM40" s="9"/>
      <c r="CN40" s="9"/>
      <c r="CO40" s="9" t="s">
        <v>47</v>
      </c>
      <c r="CP40" s="9" t="s">
        <v>46</v>
      </c>
      <c r="CQ40" s="10"/>
      <c r="CR40" s="9"/>
      <c r="CS40" s="12"/>
      <c r="CT40" s="9"/>
      <c r="CU40" s="9"/>
      <c r="CV40" s="9"/>
      <c r="CW40" s="9"/>
      <c r="CX40" s="12"/>
      <c r="CY40" s="9"/>
      <c r="CZ40" s="9"/>
      <c r="DA40" s="9"/>
      <c r="DB40" s="9"/>
      <c r="DC40" s="12"/>
      <c r="DD40" s="9"/>
      <c r="DE40" s="9"/>
      <c r="DF40" s="9"/>
      <c r="DG40" s="9"/>
      <c r="DH40" s="12"/>
      <c r="DI40" s="9"/>
      <c r="DJ40" s="9"/>
      <c r="DK40" s="9"/>
      <c r="DL40" s="9" t="s">
        <v>47</v>
      </c>
      <c r="DM40" s="9" t="s">
        <v>46</v>
      </c>
      <c r="DN40" s="10"/>
      <c r="DO40" s="9"/>
      <c r="DP40" s="12"/>
      <c r="DQ40" s="9"/>
      <c r="DR40" s="9"/>
      <c r="DS40" s="9"/>
      <c r="DT40" s="9"/>
      <c r="DU40" s="12"/>
      <c r="DV40" s="9"/>
      <c r="DW40" s="9"/>
      <c r="DX40" s="9"/>
      <c r="DY40" s="9"/>
      <c r="DZ40" s="12"/>
      <c r="EA40" s="9"/>
      <c r="EB40" s="9"/>
      <c r="EC40" s="9"/>
      <c r="ED40" s="9"/>
      <c r="EE40" s="12"/>
      <c r="EF40" s="9"/>
      <c r="EG40" s="9"/>
      <c r="EH40" s="9"/>
      <c r="EI40" s="9" t="s">
        <v>47</v>
      </c>
      <c r="EJ40" s="9" t="s">
        <v>46</v>
      </c>
      <c r="EK40" s="10"/>
      <c r="EL40" s="9"/>
      <c r="EM40" s="12"/>
      <c r="EN40" s="9"/>
      <c r="EO40" s="9"/>
      <c r="EP40" s="9"/>
      <c r="EQ40" s="9"/>
      <c r="ER40" s="12"/>
      <c r="ES40" s="9"/>
      <c r="ET40" s="9"/>
      <c r="EU40" s="9"/>
      <c r="EV40" s="9"/>
      <c r="EW40" s="12"/>
      <c r="EX40" s="9"/>
      <c r="EY40" s="9"/>
      <c r="EZ40" s="9"/>
      <c r="FA40" s="9"/>
      <c r="FB40" s="12"/>
      <c r="FC40" s="9"/>
      <c r="FD40" s="9"/>
      <c r="FE40" s="9"/>
      <c r="FF40" s="9" t="s">
        <v>47</v>
      </c>
      <c r="FG40" s="9" t="s">
        <v>46</v>
      </c>
      <c r="FH40" s="10"/>
      <c r="FI40" s="9"/>
      <c r="FJ40" s="12"/>
      <c r="FK40" s="9"/>
      <c r="FL40" s="9"/>
      <c r="FM40" s="9"/>
      <c r="FN40" s="9"/>
      <c r="FO40" s="12"/>
      <c r="FP40" s="9"/>
      <c r="FQ40" s="9"/>
      <c r="FR40" s="9"/>
      <c r="FS40" s="9"/>
      <c r="FT40" s="12"/>
      <c r="FU40" s="9"/>
      <c r="FV40" s="9"/>
      <c r="FW40" s="9"/>
      <c r="FX40" s="9"/>
      <c r="FY40" s="12"/>
      <c r="FZ40" s="9"/>
      <c r="GA40" s="9"/>
      <c r="GB40" s="9"/>
      <c r="GC40" s="9" t="s">
        <v>47</v>
      </c>
      <c r="GD40" s="9" t="s">
        <v>46</v>
      </c>
      <c r="GE40" s="10"/>
      <c r="GF40" s="9"/>
      <c r="GG40" s="12"/>
      <c r="GH40" s="9"/>
      <c r="GI40" s="9"/>
      <c r="GJ40" s="9"/>
      <c r="GK40" s="9"/>
      <c r="GL40" s="12"/>
      <c r="GM40" s="9"/>
      <c r="GN40" s="9"/>
      <c r="GO40" s="9"/>
      <c r="GP40" s="9"/>
      <c r="GQ40" s="12"/>
      <c r="GR40" s="9"/>
      <c r="GS40" s="9"/>
      <c r="GT40" s="9"/>
      <c r="GU40" s="9"/>
      <c r="GV40" s="12"/>
      <c r="GW40" s="9"/>
      <c r="GX40" s="9"/>
      <c r="GY40" s="9"/>
      <c r="GZ40" s="9" t="s">
        <v>47</v>
      </c>
      <c r="HA40" s="9" t="s">
        <v>46</v>
      </c>
      <c r="HB40" s="10"/>
      <c r="HC40" s="9"/>
      <c r="HD40" s="12"/>
      <c r="HE40" s="9"/>
      <c r="HF40" s="9"/>
      <c r="HG40" s="9"/>
      <c r="HH40" s="9"/>
      <c r="HI40" s="12"/>
      <c r="HJ40" s="9"/>
      <c r="HK40" s="9"/>
      <c r="HL40" s="9"/>
      <c r="HM40" s="9"/>
      <c r="HN40" s="12"/>
      <c r="HO40" s="9"/>
      <c r="HP40" s="9"/>
      <c r="HQ40" s="9"/>
      <c r="HR40" s="9"/>
      <c r="HS40" s="12"/>
      <c r="HT40" s="9"/>
      <c r="HU40" s="9"/>
      <c r="HV40" s="9"/>
      <c r="HW40" s="9" t="s">
        <v>47</v>
      </c>
      <c r="HX40" s="9" t="s">
        <v>46</v>
      </c>
      <c r="HY40" s="10"/>
      <c r="HZ40" s="9"/>
      <c r="IA40" s="12"/>
      <c r="IB40" s="9"/>
      <c r="IC40" s="9"/>
      <c r="ID40" s="9"/>
      <c r="IE40" s="9"/>
      <c r="IF40" s="12"/>
      <c r="IG40" s="9"/>
      <c r="IH40" s="9"/>
      <c r="II40" s="9"/>
      <c r="IJ40" s="9"/>
      <c r="IK40" s="12"/>
      <c r="IL40" s="9"/>
      <c r="IM40" s="9"/>
      <c r="IN40" s="9"/>
      <c r="IO40" s="9"/>
      <c r="IP40" s="12"/>
      <c r="IQ40" s="9"/>
      <c r="IR40" s="9"/>
      <c r="IS40" s="9"/>
      <c r="IT40" s="9" t="s">
        <v>47</v>
      </c>
      <c r="IU40" s="9" t="s">
        <v>46</v>
      </c>
      <c r="IV40" s="10"/>
      <c r="IW40" s="9"/>
      <c r="IX40" s="12"/>
      <c r="IY40" s="9"/>
      <c r="IZ40" s="9"/>
      <c r="JA40" s="9"/>
      <c r="JB40" s="9"/>
      <c r="JC40" s="12"/>
      <c r="JD40" s="9"/>
      <c r="JE40" s="9"/>
      <c r="JF40" s="9"/>
      <c r="JG40" s="9"/>
      <c r="JH40" s="12"/>
      <c r="JI40" s="9"/>
      <c r="JJ40" s="9"/>
      <c r="JK40" s="9"/>
      <c r="JL40" s="9"/>
      <c r="JM40" s="12"/>
      <c r="JN40" s="9"/>
      <c r="JO40" s="9"/>
      <c r="JP40" s="9"/>
      <c r="JQ40" s="9" t="s">
        <v>47</v>
      </c>
      <c r="JR40" s="9" t="s">
        <v>46</v>
      </c>
      <c r="JS40" s="10"/>
      <c r="JT40" s="9"/>
      <c r="JU40" s="12"/>
      <c r="JV40" s="9"/>
      <c r="JW40" s="9"/>
      <c r="JX40" s="9"/>
      <c r="JY40" s="9"/>
      <c r="JZ40" s="12"/>
      <c r="KA40" s="9"/>
      <c r="KB40" s="9"/>
      <c r="KC40" s="9"/>
      <c r="KD40" s="9"/>
      <c r="KE40" s="12"/>
      <c r="KF40" s="9"/>
      <c r="KG40" s="9"/>
      <c r="KH40" s="9"/>
      <c r="KI40" s="9"/>
      <c r="KJ40" s="12"/>
      <c r="KK40" s="9"/>
      <c r="KL40" s="9"/>
      <c r="KM40" s="9"/>
      <c r="KN40" s="9" t="s">
        <v>47</v>
      </c>
      <c r="KO40" s="9" t="s">
        <v>46</v>
      </c>
      <c r="KP40" s="10"/>
      <c r="KQ40" s="9"/>
      <c r="KR40" s="12"/>
      <c r="KS40" s="9"/>
      <c r="KT40" s="9"/>
      <c r="KU40" s="9"/>
      <c r="KV40" s="9"/>
      <c r="KW40" s="12"/>
      <c r="KX40" s="9"/>
      <c r="KY40" s="9"/>
      <c r="KZ40" s="9"/>
      <c r="LA40" s="9"/>
      <c r="LB40" s="12"/>
      <c r="LC40" s="9"/>
      <c r="LD40" s="9"/>
      <c r="LE40" s="9"/>
      <c r="LF40" s="9"/>
      <c r="LG40" s="12"/>
      <c r="LH40" s="9"/>
      <c r="LI40" s="9"/>
      <c r="LJ40" s="9"/>
      <c r="LK40" s="9" t="s">
        <v>47</v>
      </c>
      <c r="LL40" s="9" t="s">
        <v>46</v>
      </c>
      <c r="LM40" s="10"/>
      <c r="LN40" s="9"/>
      <c r="LO40" s="12"/>
      <c r="LP40" s="9"/>
      <c r="LQ40" s="9"/>
      <c r="LR40" s="9"/>
      <c r="LS40" s="9"/>
      <c r="LT40" s="12"/>
      <c r="LU40" s="9"/>
      <c r="LV40" s="9"/>
      <c r="LW40" s="9"/>
      <c r="LX40" s="9"/>
      <c r="LY40" s="12"/>
      <c r="LZ40" s="9"/>
      <c r="MA40" s="9"/>
      <c r="MB40" s="9"/>
      <c r="MC40" s="9"/>
      <c r="MD40" s="12"/>
      <c r="ME40" s="9"/>
      <c r="MF40" s="9"/>
      <c r="MG40" s="9"/>
      <c r="MH40" s="9" t="s">
        <v>47</v>
      </c>
      <c r="MI40" s="9" t="s">
        <v>46</v>
      </c>
      <c r="MJ40" s="10"/>
      <c r="MK40" s="9"/>
      <c r="ML40" s="12"/>
      <c r="MM40" s="9"/>
      <c r="MN40" s="9"/>
      <c r="MO40" s="9"/>
      <c r="MP40" s="9"/>
      <c r="MQ40" s="12"/>
      <c r="MR40" s="9"/>
      <c r="MS40" s="9"/>
      <c r="MT40" s="9"/>
      <c r="MU40" s="9"/>
      <c r="MV40" s="12"/>
      <c r="MW40" s="9"/>
      <c r="MX40" s="9"/>
      <c r="MY40" s="9"/>
      <c r="MZ40" s="9"/>
      <c r="NA40" s="12"/>
      <c r="NB40" s="9"/>
      <c r="NC40" s="9"/>
      <c r="ND40" s="9"/>
      <c r="NE40" s="9" t="s">
        <v>47</v>
      </c>
      <c r="NF40" s="9" t="s">
        <v>46</v>
      </c>
      <c r="NG40" s="10"/>
      <c r="NH40" s="9"/>
      <c r="NI40" s="12"/>
      <c r="NJ40" s="9"/>
      <c r="NK40" s="9"/>
      <c r="NL40" s="9"/>
      <c r="NM40" s="9"/>
      <c r="NN40" s="12"/>
      <c r="NO40" s="9"/>
      <c r="NP40" s="9"/>
      <c r="NQ40" s="9"/>
      <c r="NR40" s="9"/>
      <c r="NS40" s="12"/>
      <c r="NT40" s="9"/>
      <c r="NU40" s="9"/>
      <c r="NV40" s="9"/>
      <c r="NW40" s="9"/>
      <c r="NX40" s="12"/>
      <c r="NY40" s="9"/>
      <c r="NZ40" s="9"/>
      <c r="OA40" s="9"/>
    </row>
    <row r="41" spans="1:391" ht="18.5" customHeight="1">
      <c r="A41" s="5">
        <v>1</v>
      </c>
      <c r="B41" s="5" t="s">
        <v>40</v>
      </c>
      <c r="C41" s="7"/>
      <c r="D41" s="5"/>
      <c r="E41" s="1"/>
      <c r="F41" s="5"/>
      <c r="G41" s="5"/>
      <c r="H41" s="5"/>
      <c r="I41" s="5"/>
      <c r="J41" s="1"/>
      <c r="K41" s="5"/>
      <c r="L41" s="5"/>
      <c r="M41" s="5"/>
      <c r="N41" s="5"/>
      <c r="O41" s="1"/>
      <c r="P41" s="5"/>
      <c r="Q41" s="5"/>
      <c r="R41" s="5"/>
      <c r="S41" s="5"/>
      <c r="T41" s="1"/>
      <c r="U41" s="5"/>
      <c r="V41" s="5"/>
      <c r="W41" s="5"/>
      <c r="X41" s="5">
        <v>1</v>
      </c>
      <c r="Y41" s="5" t="s">
        <v>40</v>
      </c>
      <c r="Z41" s="7"/>
      <c r="AA41" s="5">
        <v>219</v>
      </c>
      <c r="AB41" s="1">
        <v>864</v>
      </c>
      <c r="AC41" s="5">
        <v>311</v>
      </c>
      <c r="AD41" s="5">
        <v>416</v>
      </c>
      <c r="AE41" s="5">
        <v>158</v>
      </c>
      <c r="AF41" s="5"/>
      <c r="AG41" s="1"/>
      <c r="AH41" s="5"/>
      <c r="AI41" s="5"/>
      <c r="AJ41" s="5"/>
      <c r="AK41" s="5"/>
      <c r="AL41" s="1"/>
      <c r="AM41" s="5"/>
      <c r="AN41" s="5"/>
      <c r="AO41" s="5"/>
      <c r="AP41" s="5"/>
      <c r="AQ41" s="1"/>
      <c r="AR41" s="5"/>
      <c r="AS41" s="5"/>
      <c r="AT41" s="5"/>
      <c r="AU41" s="5">
        <v>1</v>
      </c>
      <c r="AV41" s="5" t="s">
        <v>40</v>
      </c>
      <c r="AW41" s="7"/>
      <c r="AX41" s="5"/>
      <c r="AY41" s="1"/>
      <c r="AZ41" s="5"/>
      <c r="BA41" s="5"/>
      <c r="BB41" s="5"/>
      <c r="BC41" s="5"/>
      <c r="BD41" s="1"/>
      <c r="BE41" s="5"/>
      <c r="BF41" s="5"/>
      <c r="BG41" s="5"/>
      <c r="BH41" s="5"/>
      <c r="BI41" s="1"/>
      <c r="BJ41" s="5"/>
      <c r="BK41" s="5"/>
      <c r="BL41" s="5"/>
      <c r="BM41" s="5"/>
      <c r="BN41" s="1"/>
      <c r="BO41" s="5"/>
      <c r="BP41" s="5"/>
      <c r="BQ41" s="5"/>
      <c r="BR41" s="5">
        <v>1</v>
      </c>
      <c r="BS41" s="5" t="s">
        <v>40</v>
      </c>
      <c r="BT41" s="7">
        <v>0</v>
      </c>
      <c r="BU41" s="5"/>
      <c r="BV41" s="1"/>
      <c r="BW41" s="5"/>
      <c r="BX41" s="5"/>
      <c r="BY41" s="5"/>
      <c r="BZ41" s="5"/>
      <c r="CA41" s="1"/>
      <c r="CB41" s="5"/>
      <c r="CC41" s="5"/>
      <c r="CD41" s="5"/>
      <c r="CE41" s="5"/>
      <c r="CF41" s="1"/>
      <c r="CG41" s="5"/>
      <c r="CH41" s="5"/>
      <c r="CI41" s="5"/>
      <c r="CJ41" s="5"/>
      <c r="CK41" s="1"/>
      <c r="CL41" s="5"/>
      <c r="CM41" s="5"/>
      <c r="CN41" s="5"/>
      <c r="CO41" s="5">
        <v>1</v>
      </c>
      <c r="CP41" s="5" t="s">
        <v>40</v>
      </c>
      <c r="CQ41" s="7"/>
      <c r="CR41" s="5"/>
      <c r="CS41" s="1"/>
      <c r="CT41" s="5"/>
      <c r="CU41" s="5"/>
      <c r="CV41" s="5"/>
      <c r="CW41" s="5"/>
      <c r="CX41" s="1"/>
      <c r="CY41" s="5"/>
      <c r="CZ41" s="5"/>
      <c r="DA41" s="5"/>
      <c r="DB41" s="5"/>
      <c r="DC41" s="1"/>
      <c r="DD41" s="5"/>
      <c r="DE41" s="5"/>
      <c r="DF41" s="5"/>
      <c r="DG41" s="5"/>
      <c r="DH41" s="1"/>
      <c r="DI41" s="5"/>
      <c r="DJ41" s="5"/>
      <c r="DK41" s="5"/>
      <c r="DL41" s="5">
        <v>1</v>
      </c>
      <c r="DM41" s="5" t="s">
        <v>40</v>
      </c>
      <c r="DN41" s="7"/>
      <c r="DO41" s="5"/>
      <c r="DP41" s="1"/>
      <c r="DQ41" s="5"/>
      <c r="DR41" s="5"/>
      <c r="DS41" s="5"/>
      <c r="DT41" s="5"/>
      <c r="DU41" s="1"/>
      <c r="DV41" s="5"/>
      <c r="DW41" s="5"/>
      <c r="DX41" s="5"/>
      <c r="DY41" s="5"/>
      <c r="DZ41" s="1"/>
      <c r="EA41" s="5"/>
      <c r="EB41" s="5"/>
      <c r="EC41" s="5"/>
      <c r="ED41" s="5"/>
      <c r="EE41" s="1"/>
      <c r="EF41" s="5"/>
      <c r="EG41" s="5"/>
      <c r="EH41" s="5"/>
      <c r="EI41" s="5">
        <v>1</v>
      </c>
      <c r="EJ41" s="5" t="s">
        <v>40</v>
      </c>
      <c r="EK41" s="7"/>
      <c r="EL41" s="5"/>
      <c r="EM41" s="1"/>
      <c r="EN41" s="5"/>
      <c r="EO41" s="5"/>
      <c r="EP41" s="5"/>
      <c r="EQ41" s="5"/>
      <c r="ER41" s="1"/>
      <c r="ES41" s="5"/>
      <c r="ET41" s="5"/>
      <c r="EU41" s="5"/>
      <c r="EV41" s="5"/>
      <c r="EW41" s="1"/>
      <c r="EX41" s="5"/>
      <c r="EY41" s="5"/>
      <c r="EZ41" s="5"/>
      <c r="FA41" s="5"/>
      <c r="FB41" s="1"/>
      <c r="FC41" s="5"/>
      <c r="FD41" s="5"/>
      <c r="FE41" s="5"/>
      <c r="FF41" s="5">
        <v>1</v>
      </c>
      <c r="FG41" s="5" t="s">
        <v>40</v>
      </c>
      <c r="FH41" s="7"/>
      <c r="FI41" s="5"/>
      <c r="FJ41" s="1"/>
      <c r="FK41" s="5"/>
      <c r="FL41" s="5"/>
      <c r="FM41" s="5"/>
      <c r="FN41" s="5"/>
      <c r="FO41" s="1"/>
      <c r="FP41" s="5"/>
      <c r="FQ41" s="5"/>
      <c r="FR41" s="5"/>
      <c r="FS41" s="5"/>
      <c r="FT41" s="1"/>
      <c r="FU41" s="5"/>
      <c r="FV41" s="5"/>
      <c r="FW41" s="5"/>
      <c r="FX41" s="5"/>
      <c r="FY41" s="1"/>
      <c r="FZ41" s="5"/>
      <c r="GA41" s="5"/>
      <c r="GB41" s="5"/>
      <c r="GC41" s="5">
        <v>1</v>
      </c>
      <c r="GD41" s="5" t="s">
        <v>40</v>
      </c>
      <c r="GE41" s="7"/>
      <c r="GF41" s="5">
        <v>140</v>
      </c>
      <c r="GG41" s="1">
        <v>246</v>
      </c>
      <c r="GH41" s="5">
        <v>105</v>
      </c>
      <c r="GI41" s="5">
        <v>80</v>
      </c>
      <c r="GJ41" s="5">
        <v>75</v>
      </c>
      <c r="GK41" s="5"/>
      <c r="GL41" s="1"/>
      <c r="GM41" s="5"/>
      <c r="GN41" s="5"/>
      <c r="GO41" s="5"/>
      <c r="GP41" s="5"/>
      <c r="GQ41" s="1"/>
      <c r="GR41" s="5"/>
      <c r="GS41" s="5"/>
      <c r="GT41" s="5"/>
      <c r="GU41" s="5"/>
      <c r="GV41" s="1"/>
      <c r="GW41" s="5"/>
      <c r="GX41" s="5"/>
      <c r="GY41" s="5"/>
      <c r="GZ41" s="5">
        <v>1</v>
      </c>
      <c r="HA41" s="5" t="s">
        <v>40</v>
      </c>
      <c r="HB41" s="7"/>
      <c r="HC41" s="5"/>
      <c r="HD41" s="1"/>
      <c r="HE41" s="5"/>
      <c r="HF41" s="5"/>
      <c r="HG41" s="5"/>
      <c r="HH41" s="5"/>
      <c r="HI41" s="1"/>
      <c r="HJ41" s="5"/>
      <c r="HK41" s="5"/>
      <c r="HL41" s="5"/>
      <c r="HM41" s="5"/>
      <c r="HN41" s="1"/>
      <c r="HO41" s="5"/>
      <c r="HP41" s="5"/>
      <c r="HQ41" s="5"/>
      <c r="HR41" s="5"/>
      <c r="HS41" s="1"/>
      <c r="HT41" s="5"/>
      <c r="HU41" s="5"/>
      <c r="HV41" s="5"/>
      <c r="HW41" s="5">
        <v>1</v>
      </c>
      <c r="HX41" s="5" t="s">
        <v>40</v>
      </c>
      <c r="HY41" s="7"/>
      <c r="HZ41" s="5"/>
      <c r="IA41" s="1"/>
      <c r="IB41" s="5"/>
      <c r="IC41" s="5"/>
      <c r="ID41" s="5"/>
      <c r="IE41" s="5"/>
      <c r="IF41" s="1"/>
      <c r="IG41" s="5"/>
      <c r="IH41" s="5"/>
      <c r="II41" s="5"/>
      <c r="IJ41" s="5"/>
      <c r="IK41" s="1"/>
      <c r="IL41" s="5"/>
      <c r="IM41" s="5"/>
      <c r="IN41" s="5"/>
      <c r="IO41" s="5"/>
      <c r="IP41" s="1"/>
      <c r="IQ41" s="5"/>
      <c r="IR41" s="5"/>
      <c r="IS41" s="5"/>
      <c r="IT41" s="5">
        <v>1</v>
      </c>
      <c r="IU41" s="5" t="s">
        <v>40</v>
      </c>
      <c r="IV41" s="7"/>
      <c r="IW41" s="5"/>
      <c r="IX41" s="1"/>
      <c r="IY41" s="5"/>
      <c r="IZ41" s="5"/>
      <c r="JA41" s="5"/>
      <c r="JB41" s="5"/>
      <c r="JC41" s="1"/>
      <c r="JD41" s="5"/>
      <c r="JE41" s="5"/>
      <c r="JF41" s="5"/>
      <c r="JG41" s="5"/>
      <c r="JH41" s="1"/>
      <c r="JI41" s="5"/>
      <c r="JJ41" s="5"/>
      <c r="JK41" s="5"/>
      <c r="JL41" s="5"/>
      <c r="JM41" s="1"/>
      <c r="JN41" s="5"/>
      <c r="JO41" s="5"/>
      <c r="JP41" s="5"/>
      <c r="JQ41" s="5">
        <v>1</v>
      </c>
      <c r="JR41" s="5" t="s">
        <v>40</v>
      </c>
      <c r="JS41" s="7"/>
      <c r="JT41" s="5"/>
      <c r="JU41" s="1"/>
      <c r="JV41" s="5"/>
      <c r="JW41" s="5"/>
      <c r="JX41" s="5"/>
      <c r="JY41" s="5"/>
      <c r="JZ41" s="1"/>
      <c r="KA41" s="5"/>
      <c r="KB41" s="5"/>
      <c r="KC41" s="5"/>
      <c r="KD41" s="5"/>
      <c r="KE41" s="1"/>
      <c r="KF41" s="5"/>
      <c r="KG41" s="5"/>
      <c r="KH41" s="5"/>
      <c r="KI41" s="5"/>
      <c r="KJ41" s="1"/>
      <c r="KK41" s="5"/>
      <c r="KL41" s="5"/>
      <c r="KM41" s="5"/>
      <c r="KN41" s="5">
        <v>1</v>
      </c>
      <c r="KO41" s="5" t="s">
        <v>40</v>
      </c>
      <c r="KP41" s="7"/>
      <c r="KQ41" s="5"/>
      <c r="KR41" s="1"/>
      <c r="KS41" s="5"/>
      <c r="KT41" s="5"/>
      <c r="KU41" s="5"/>
      <c r="KV41" s="5"/>
      <c r="KW41" s="1"/>
      <c r="KX41" s="5"/>
      <c r="KY41" s="5"/>
      <c r="KZ41" s="5"/>
      <c r="LA41" s="5"/>
      <c r="LB41" s="1"/>
      <c r="LC41" s="5"/>
      <c r="LD41" s="5"/>
      <c r="LE41" s="5"/>
      <c r="LF41" s="5"/>
      <c r="LG41" s="1"/>
      <c r="LH41" s="5"/>
      <c r="LI41" s="5"/>
      <c r="LJ41" s="5"/>
      <c r="LK41" s="5">
        <v>1</v>
      </c>
      <c r="LL41" s="5" t="s">
        <v>40</v>
      </c>
      <c r="LM41" s="7"/>
      <c r="LN41" s="5"/>
      <c r="LO41" s="1"/>
      <c r="LP41" s="5"/>
      <c r="LQ41" s="5"/>
      <c r="LR41" s="5"/>
      <c r="LS41" s="5"/>
      <c r="LT41" s="1"/>
      <c r="LU41" s="5"/>
      <c r="LV41" s="5"/>
      <c r="LW41" s="5"/>
      <c r="LX41" s="5"/>
      <c r="LY41" s="1"/>
      <c r="LZ41" s="5"/>
      <c r="MA41" s="5"/>
      <c r="MB41" s="5"/>
      <c r="MC41" s="5"/>
      <c r="MD41" s="1"/>
      <c r="ME41" s="5"/>
      <c r="MF41" s="5"/>
      <c r="MG41" s="5"/>
      <c r="MH41" s="5">
        <v>1</v>
      </c>
      <c r="MI41" s="5" t="s">
        <v>40</v>
      </c>
      <c r="MJ41" s="7"/>
      <c r="MK41" s="5"/>
      <c r="ML41" s="1"/>
      <c r="MM41" s="5"/>
      <c r="MN41" s="5"/>
      <c r="MO41" s="5"/>
      <c r="MP41" s="5"/>
      <c r="MQ41" s="1"/>
      <c r="MR41" s="5"/>
      <c r="MS41" s="5"/>
      <c r="MT41" s="5"/>
      <c r="MU41" s="5"/>
      <c r="MV41" s="1"/>
      <c r="MW41" s="5"/>
      <c r="MX41" s="5"/>
      <c r="MY41" s="5"/>
      <c r="MZ41" s="5"/>
      <c r="NA41" s="1"/>
      <c r="NB41" s="5"/>
      <c r="NC41" s="5"/>
      <c r="ND41" s="5"/>
      <c r="NE41" s="5">
        <v>1</v>
      </c>
      <c r="NF41" s="5" t="s">
        <v>40</v>
      </c>
      <c r="NG41" s="7"/>
      <c r="NH41" s="5"/>
      <c r="NI41" s="1"/>
      <c r="NJ41" s="5"/>
      <c r="NK41" s="5"/>
      <c r="NL41" s="5"/>
      <c r="NM41" s="5"/>
      <c r="NN41" s="1"/>
      <c r="NO41" s="5"/>
      <c r="NP41" s="5"/>
      <c r="NQ41" s="5"/>
      <c r="NR41" s="5"/>
      <c r="NS41" s="1"/>
      <c r="NT41" s="5"/>
      <c r="NU41" s="5"/>
      <c r="NV41" s="5"/>
      <c r="NW41" s="5"/>
      <c r="NX41" s="1"/>
      <c r="NY41" s="5"/>
      <c r="NZ41" s="5"/>
      <c r="OA41" s="5"/>
    </row>
    <row r="42" spans="1:391" ht="18.5" customHeight="1">
      <c r="A42" s="5">
        <v>2</v>
      </c>
      <c r="B42" s="5" t="s">
        <v>41</v>
      </c>
      <c r="C42" s="7"/>
      <c r="D42" s="5"/>
      <c r="E42" s="1"/>
      <c r="F42" s="5"/>
      <c r="G42" s="5"/>
      <c r="H42" s="5"/>
      <c r="I42" s="5"/>
      <c r="J42" s="1"/>
      <c r="K42" s="5"/>
      <c r="L42" s="5"/>
      <c r="M42" s="5"/>
      <c r="N42" s="5"/>
      <c r="O42" s="1"/>
      <c r="P42" s="5"/>
      <c r="Q42" s="5"/>
      <c r="R42" s="5"/>
      <c r="S42" s="5"/>
      <c r="T42" s="1"/>
      <c r="U42" s="5"/>
      <c r="V42" s="5"/>
      <c r="W42" s="5"/>
      <c r="X42" s="5">
        <v>2</v>
      </c>
      <c r="Y42" s="5" t="s">
        <v>41</v>
      </c>
      <c r="Z42" s="7"/>
      <c r="AA42" s="5">
        <v>219</v>
      </c>
      <c r="AB42" s="1">
        <v>864</v>
      </c>
      <c r="AC42" s="5">
        <v>311</v>
      </c>
      <c r="AD42" s="5">
        <v>416</v>
      </c>
      <c r="AE42" s="5">
        <v>158</v>
      </c>
      <c r="AF42" s="5"/>
      <c r="AG42" s="1"/>
      <c r="AH42" s="5"/>
      <c r="AI42" s="5"/>
      <c r="AJ42" s="5"/>
      <c r="AK42" s="5"/>
      <c r="AL42" s="1"/>
      <c r="AM42" s="5"/>
      <c r="AN42" s="5"/>
      <c r="AO42" s="5"/>
      <c r="AP42" s="5"/>
      <c r="AQ42" s="1"/>
      <c r="AR42" s="5"/>
      <c r="AS42" s="5"/>
      <c r="AT42" s="5"/>
      <c r="AU42" s="5">
        <v>2</v>
      </c>
      <c r="AV42" s="5" t="s">
        <v>41</v>
      </c>
      <c r="AW42" s="7"/>
      <c r="AX42" s="5"/>
      <c r="AY42" s="1"/>
      <c r="AZ42" s="5"/>
      <c r="BA42" s="5"/>
      <c r="BB42" s="5"/>
      <c r="BC42" s="5"/>
      <c r="BD42" s="1"/>
      <c r="BE42" s="5"/>
      <c r="BF42" s="5"/>
      <c r="BG42" s="5"/>
      <c r="BH42" s="5"/>
      <c r="BI42" s="1"/>
      <c r="BJ42" s="5"/>
      <c r="BK42" s="5"/>
      <c r="BL42" s="5"/>
      <c r="BM42" s="5"/>
      <c r="BN42" s="1"/>
      <c r="BO42" s="5"/>
      <c r="BP42" s="5"/>
      <c r="BQ42" s="5"/>
      <c r="BR42" s="5">
        <v>2</v>
      </c>
      <c r="BS42" s="5" t="s">
        <v>41</v>
      </c>
      <c r="BT42" s="7">
        <v>0</v>
      </c>
      <c r="BU42" s="5"/>
      <c r="BV42" s="1"/>
      <c r="BW42" s="5"/>
      <c r="BX42" s="5"/>
      <c r="BY42" s="5"/>
      <c r="BZ42" s="5"/>
      <c r="CA42" s="1"/>
      <c r="CB42" s="5"/>
      <c r="CC42" s="5"/>
      <c r="CD42" s="5"/>
      <c r="CE42" s="5"/>
      <c r="CF42" s="1"/>
      <c r="CG42" s="5"/>
      <c r="CH42" s="5"/>
      <c r="CI42" s="5"/>
      <c r="CJ42" s="5"/>
      <c r="CK42" s="1"/>
      <c r="CL42" s="5"/>
      <c r="CM42" s="5"/>
      <c r="CN42" s="5"/>
      <c r="CO42" s="5">
        <v>2</v>
      </c>
      <c r="CP42" s="5" t="s">
        <v>41</v>
      </c>
      <c r="CQ42" s="7"/>
      <c r="CR42" s="5"/>
      <c r="CS42" s="1"/>
      <c r="CT42" s="5"/>
      <c r="CU42" s="5"/>
      <c r="CV42" s="5"/>
      <c r="CW42" s="5"/>
      <c r="CX42" s="1"/>
      <c r="CY42" s="5"/>
      <c r="CZ42" s="5"/>
      <c r="DA42" s="5"/>
      <c r="DB42" s="5"/>
      <c r="DC42" s="1"/>
      <c r="DD42" s="5"/>
      <c r="DE42" s="5"/>
      <c r="DF42" s="5"/>
      <c r="DG42" s="5"/>
      <c r="DH42" s="1"/>
      <c r="DI42" s="5"/>
      <c r="DJ42" s="5"/>
      <c r="DK42" s="5"/>
      <c r="DL42" s="5">
        <v>2</v>
      </c>
      <c r="DM42" s="5" t="s">
        <v>41</v>
      </c>
      <c r="DN42" s="7"/>
      <c r="DO42" s="5"/>
      <c r="DP42" s="1"/>
      <c r="DQ42" s="5"/>
      <c r="DR42" s="5"/>
      <c r="DS42" s="5"/>
      <c r="DT42" s="5"/>
      <c r="DU42" s="1"/>
      <c r="DV42" s="5"/>
      <c r="DW42" s="5"/>
      <c r="DX42" s="5"/>
      <c r="DY42" s="5"/>
      <c r="DZ42" s="1"/>
      <c r="EA42" s="5"/>
      <c r="EB42" s="5"/>
      <c r="EC42" s="5"/>
      <c r="ED42" s="5"/>
      <c r="EE42" s="1"/>
      <c r="EF42" s="5"/>
      <c r="EG42" s="5"/>
      <c r="EH42" s="5"/>
      <c r="EI42" s="5">
        <v>2</v>
      </c>
      <c r="EJ42" s="5" t="s">
        <v>41</v>
      </c>
      <c r="EK42" s="7"/>
      <c r="EL42" s="5"/>
      <c r="EM42" s="1"/>
      <c r="EN42" s="5"/>
      <c r="EO42" s="5"/>
      <c r="EP42" s="5"/>
      <c r="EQ42" s="5"/>
      <c r="ER42" s="1"/>
      <c r="ES42" s="5"/>
      <c r="ET42" s="5"/>
      <c r="EU42" s="5"/>
      <c r="EV42" s="5"/>
      <c r="EW42" s="1"/>
      <c r="EX42" s="5"/>
      <c r="EY42" s="5"/>
      <c r="EZ42" s="5"/>
      <c r="FA42" s="5"/>
      <c r="FB42" s="1"/>
      <c r="FC42" s="5"/>
      <c r="FD42" s="5"/>
      <c r="FE42" s="5"/>
      <c r="FF42" s="5">
        <v>2</v>
      </c>
      <c r="FG42" s="5" t="s">
        <v>41</v>
      </c>
      <c r="FH42" s="7"/>
      <c r="FI42" s="5"/>
      <c r="FJ42" s="1"/>
      <c r="FK42" s="5"/>
      <c r="FL42" s="5"/>
      <c r="FM42" s="5"/>
      <c r="FN42" s="5"/>
      <c r="FO42" s="1"/>
      <c r="FP42" s="5"/>
      <c r="FQ42" s="5"/>
      <c r="FR42" s="5"/>
      <c r="FS42" s="5"/>
      <c r="FT42" s="1"/>
      <c r="FU42" s="5"/>
      <c r="FV42" s="5"/>
      <c r="FW42" s="5"/>
      <c r="FX42" s="5"/>
      <c r="FY42" s="1"/>
      <c r="FZ42" s="5"/>
      <c r="GA42" s="5"/>
      <c r="GB42" s="5"/>
      <c r="GC42" s="5">
        <v>2</v>
      </c>
      <c r="GD42" s="5" t="s">
        <v>41</v>
      </c>
      <c r="GE42" s="7"/>
      <c r="GF42" s="5">
        <v>140</v>
      </c>
      <c r="GG42" s="1">
        <v>246</v>
      </c>
      <c r="GH42" s="5">
        <v>105</v>
      </c>
      <c r="GI42" s="5">
        <v>80</v>
      </c>
      <c r="GJ42" s="5">
        <v>75</v>
      </c>
      <c r="GK42" s="5"/>
      <c r="GL42" s="1"/>
      <c r="GM42" s="5"/>
      <c r="GN42" s="5"/>
      <c r="GO42" s="5"/>
      <c r="GP42" s="5"/>
      <c r="GQ42" s="1"/>
      <c r="GR42" s="5"/>
      <c r="GS42" s="5"/>
      <c r="GT42" s="5"/>
      <c r="GU42" s="5"/>
      <c r="GV42" s="1"/>
      <c r="GW42" s="5"/>
      <c r="GX42" s="5"/>
      <c r="GY42" s="5"/>
      <c r="GZ42" s="5">
        <v>2</v>
      </c>
      <c r="HA42" s="5" t="s">
        <v>41</v>
      </c>
      <c r="HB42" s="7"/>
      <c r="HC42" s="5"/>
      <c r="HD42" s="1"/>
      <c r="HE42" s="5"/>
      <c r="HF42" s="5"/>
      <c r="HG42" s="5"/>
      <c r="HH42" s="5"/>
      <c r="HI42" s="1"/>
      <c r="HJ42" s="5"/>
      <c r="HK42" s="5"/>
      <c r="HL42" s="5"/>
      <c r="HM42" s="5"/>
      <c r="HN42" s="1"/>
      <c r="HO42" s="5"/>
      <c r="HP42" s="5"/>
      <c r="HQ42" s="5"/>
      <c r="HR42" s="5"/>
      <c r="HS42" s="1"/>
      <c r="HT42" s="5"/>
      <c r="HU42" s="5"/>
      <c r="HV42" s="5"/>
      <c r="HW42" s="5">
        <v>2</v>
      </c>
      <c r="HX42" s="5" t="s">
        <v>41</v>
      </c>
      <c r="HY42" s="7"/>
      <c r="HZ42" s="5"/>
      <c r="IA42" s="1"/>
      <c r="IB42" s="5"/>
      <c r="IC42" s="5"/>
      <c r="ID42" s="5"/>
      <c r="IE42" s="5"/>
      <c r="IF42" s="1"/>
      <c r="IG42" s="5"/>
      <c r="IH42" s="5"/>
      <c r="II42" s="5"/>
      <c r="IJ42" s="5"/>
      <c r="IK42" s="1"/>
      <c r="IL42" s="5"/>
      <c r="IM42" s="5"/>
      <c r="IN42" s="5"/>
      <c r="IO42" s="5"/>
      <c r="IP42" s="1"/>
      <c r="IQ42" s="5"/>
      <c r="IR42" s="5"/>
      <c r="IS42" s="5"/>
      <c r="IT42" s="5">
        <v>2</v>
      </c>
      <c r="IU42" s="5" t="s">
        <v>41</v>
      </c>
      <c r="IV42" s="7"/>
      <c r="IW42" s="5"/>
      <c r="IX42" s="1"/>
      <c r="IY42" s="5"/>
      <c r="IZ42" s="5"/>
      <c r="JA42" s="5"/>
      <c r="JB42" s="5"/>
      <c r="JC42" s="1"/>
      <c r="JD42" s="5"/>
      <c r="JE42" s="5"/>
      <c r="JF42" s="5"/>
      <c r="JG42" s="5"/>
      <c r="JH42" s="1"/>
      <c r="JI42" s="5"/>
      <c r="JJ42" s="5"/>
      <c r="JK42" s="5"/>
      <c r="JL42" s="5"/>
      <c r="JM42" s="1"/>
      <c r="JN42" s="5"/>
      <c r="JO42" s="5"/>
      <c r="JP42" s="5"/>
      <c r="JQ42" s="5">
        <v>2</v>
      </c>
      <c r="JR42" s="5" t="s">
        <v>41</v>
      </c>
      <c r="JS42" s="7"/>
      <c r="JT42" s="5"/>
      <c r="JU42" s="1"/>
      <c r="JV42" s="5"/>
      <c r="JW42" s="5"/>
      <c r="JX42" s="5"/>
      <c r="JY42" s="5"/>
      <c r="JZ42" s="1"/>
      <c r="KA42" s="5"/>
      <c r="KB42" s="5"/>
      <c r="KC42" s="5"/>
      <c r="KD42" s="5"/>
      <c r="KE42" s="1"/>
      <c r="KF42" s="5"/>
      <c r="KG42" s="5"/>
      <c r="KH42" s="5"/>
      <c r="KI42" s="5"/>
      <c r="KJ42" s="1"/>
      <c r="KK42" s="5"/>
      <c r="KL42" s="5"/>
      <c r="KM42" s="5"/>
      <c r="KN42" s="5">
        <v>2</v>
      </c>
      <c r="KO42" s="5" t="s">
        <v>41</v>
      </c>
      <c r="KP42" s="7"/>
      <c r="KQ42" s="5"/>
      <c r="KR42" s="1"/>
      <c r="KS42" s="5"/>
      <c r="KT42" s="5"/>
      <c r="KU42" s="5"/>
      <c r="KV42" s="5"/>
      <c r="KW42" s="1"/>
      <c r="KX42" s="5"/>
      <c r="KY42" s="5"/>
      <c r="KZ42" s="5"/>
      <c r="LA42" s="5"/>
      <c r="LB42" s="1"/>
      <c r="LC42" s="5"/>
      <c r="LD42" s="5"/>
      <c r="LE42" s="5"/>
      <c r="LF42" s="5"/>
      <c r="LG42" s="1"/>
      <c r="LH42" s="5"/>
      <c r="LI42" s="5"/>
      <c r="LJ42" s="5"/>
      <c r="LK42" s="5">
        <v>2</v>
      </c>
      <c r="LL42" s="5" t="s">
        <v>41</v>
      </c>
      <c r="LM42" s="7"/>
      <c r="LN42" s="5"/>
      <c r="LO42" s="1"/>
      <c r="LP42" s="5"/>
      <c r="LQ42" s="5"/>
      <c r="LR42" s="5"/>
      <c r="LS42" s="5"/>
      <c r="LT42" s="1"/>
      <c r="LU42" s="5"/>
      <c r="LV42" s="5"/>
      <c r="LW42" s="5"/>
      <c r="LX42" s="5"/>
      <c r="LY42" s="1"/>
      <c r="LZ42" s="5"/>
      <c r="MA42" s="5"/>
      <c r="MB42" s="5"/>
      <c r="MC42" s="5"/>
      <c r="MD42" s="1"/>
      <c r="ME42" s="5"/>
      <c r="MF42" s="5"/>
      <c r="MG42" s="5"/>
      <c r="MH42" s="5">
        <v>2</v>
      </c>
      <c r="MI42" s="5" t="s">
        <v>41</v>
      </c>
      <c r="MJ42" s="7"/>
      <c r="MK42" s="5"/>
      <c r="ML42" s="1"/>
      <c r="MM42" s="5"/>
      <c r="MN42" s="5"/>
      <c r="MO42" s="5"/>
      <c r="MP42" s="5"/>
      <c r="MQ42" s="1"/>
      <c r="MR42" s="5"/>
      <c r="MS42" s="5"/>
      <c r="MT42" s="5"/>
      <c r="MU42" s="5"/>
      <c r="MV42" s="1"/>
      <c r="MW42" s="5"/>
      <c r="MX42" s="5"/>
      <c r="MY42" s="5"/>
      <c r="MZ42" s="5"/>
      <c r="NA42" s="1"/>
      <c r="NB42" s="5"/>
      <c r="NC42" s="5"/>
      <c r="ND42" s="5"/>
      <c r="NE42" s="5">
        <v>2</v>
      </c>
      <c r="NF42" s="5" t="s">
        <v>41</v>
      </c>
      <c r="NG42" s="7">
        <v>452</v>
      </c>
      <c r="NH42" s="5">
        <v>70</v>
      </c>
      <c r="NI42" s="1">
        <v>180</v>
      </c>
      <c r="NJ42" s="5">
        <v>180</v>
      </c>
      <c r="NK42" s="5"/>
      <c r="NL42" s="5">
        <v>22</v>
      </c>
      <c r="NM42" s="5"/>
      <c r="NN42" s="1"/>
      <c r="NO42" s="5"/>
      <c r="NP42" s="5"/>
      <c r="NQ42" s="5"/>
      <c r="NR42" s="5"/>
      <c r="NS42" s="1"/>
      <c r="NT42" s="5"/>
      <c r="NU42" s="5"/>
      <c r="NV42" s="5"/>
      <c r="NW42" s="5"/>
      <c r="NX42" s="1"/>
      <c r="NY42" s="5"/>
      <c r="NZ42" s="5"/>
      <c r="OA42" s="5"/>
    </row>
    <row r="43" spans="1:391" ht="18.5" customHeight="1">
      <c r="A43" s="5">
        <v>3</v>
      </c>
      <c r="B43" s="5" t="s">
        <v>42</v>
      </c>
      <c r="C43" s="7"/>
      <c r="D43" s="5"/>
      <c r="E43" s="1"/>
      <c r="F43" s="5"/>
      <c r="G43" s="5"/>
      <c r="H43" s="5"/>
      <c r="I43" s="5"/>
      <c r="J43" s="1"/>
      <c r="K43" s="5"/>
      <c r="L43" s="5"/>
      <c r="M43" s="5"/>
      <c r="N43" s="5"/>
      <c r="O43" s="1"/>
      <c r="P43" s="5"/>
      <c r="Q43" s="5"/>
      <c r="R43" s="5"/>
      <c r="S43" s="5"/>
      <c r="T43" s="1"/>
      <c r="U43" s="5"/>
      <c r="V43" s="5"/>
      <c r="W43" s="5"/>
      <c r="X43" s="5">
        <v>3</v>
      </c>
      <c r="Y43" s="5" t="s">
        <v>42</v>
      </c>
      <c r="Z43" s="7"/>
      <c r="AA43" s="5">
        <v>219</v>
      </c>
      <c r="AB43" s="1">
        <v>864</v>
      </c>
      <c r="AC43" s="5">
        <v>311</v>
      </c>
      <c r="AD43" s="5">
        <v>416</v>
      </c>
      <c r="AE43" s="5">
        <v>158</v>
      </c>
      <c r="AF43" s="5"/>
      <c r="AG43" s="1"/>
      <c r="AH43" s="5"/>
      <c r="AI43" s="5"/>
      <c r="AJ43" s="5"/>
      <c r="AK43" s="5"/>
      <c r="AL43" s="1"/>
      <c r="AM43" s="5"/>
      <c r="AN43" s="5"/>
      <c r="AO43" s="5"/>
      <c r="AP43" s="5"/>
      <c r="AQ43" s="1"/>
      <c r="AR43" s="5"/>
      <c r="AS43" s="5"/>
      <c r="AT43" s="5"/>
      <c r="AU43" s="5">
        <v>3</v>
      </c>
      <c r="AV43" s="5" t="s">
        <v>42</v>
      </c>
      <c r="AW43" s="7"/>
      <c r="AX43" s="5"/>
      <c r="AY43" s="1"/>
      <c r="AZ43" s="5"/>
      <c r="BA43" s="5"/>
      <c r="BB43" s="5"/>
      <c r="BC43" s="5"/>
      <c r="BD43" s="1"/>
      <c r="BE43" s="5"/>
      <c r="BF43" s="5"/>
      <c r="BG43" s="5"/>
      <c r="BH43" s="5"/>
      <c r="BI43" s="1"/>
      <c r="BJ43" s="5"/>
      <c r="BK43" s="5"/>
      <c r="BL43" s="5"/>
      <c r="BM43" s="5"/>
      <c r="BN43" s="1"/>
      <c r="BO43" s="5"/>
      <c r="BP43" s="5"/>
      <c r="BQ43" s="5"/>
      <c r="BR43" s="5">
        <v>3</v>
      </c>
      <c r="BS43" s="5" t="s">
        <v>42</v>
      </c>
      <c r="BT43" s="7">
        <v>0</v>
      </c>
      <c r="BU43" s="5"/>
      <c r="BV43" s="1"/>
      <c r="BW43" s="5"/>
      <c r="BX43" s="5"/>
      <c r="BY43" s="5"/>
      <c r="BZ43" s="5"/>
      <c r="CA43" s="1"/>
      <c r="CB43" s="5"/>
      <c r="CC43" s="5"/>
      <c r="CD43" s="5"/>
      <c r="CE43" s="5"/>
      <c r="CF43" s="1"/>
      <c r="CG43" s="5"/>
      <c r="CH43" s="5"/>
      <c r="CI43" s="5"/>
      <c r="CJ43" s="5"/>
      <c r="CK43" s="1"/>
      <c r="CL43" s="5"/>
      <c r="CM43" s="5"/>
      <c r="CN43" s="5"/>
      <c r="CO43" s="5">
        <v>3</v>
      </c>
      <c r="CP43" s="5" t="s">
        <v>42</v>
      </c>
      <c r="CQ43" s="7"/>
      <c r="CR43" s="5"/>
      <c r="CS43" s="1"/>
      <c r="CT43" s="5"/>
      <c r="CU43" s="5"/>
      <c r="CV43" s="5"/>
      <c r="CW43" s="5"/>
      <c r="CX43" s="1"/>
      <c r="CY43" s="5"/>
      <c r="CZ43" s="5"/>
      <c r="DA43" s="5"/>
      <c r="DB43" s="5"/>
      <c r="DC43" s="1"/>
      <c r="DD43" s="5"/>
      <c r="DE43" s="5"/>
      <c r="DF43" s="5"/>
      <c r="DG43" s="5"/>
      <c r="DH43" s="1"/>
      <c r="DI43" s="5"/>
      <c r="DJ43" s="5"/>
      <c r="DK43" s="5"/>
      <c r="DL43" s="5">
        <v>3</v>
      </c>
      <c r="DM43" s="5" t="s">
        <v>42</v>
      </c>
      <c r="DN43" s="7"/>
      <c r="DO43" s="5"/>
      <c r="DP43" s="1"/>
      <c r="DQ43" s="5"/>
      <c r="DR43" s="5"/>
      <c r="DS43" s="5"/>
      <c r="DT43" s="5"/>
      <c r="DU43" s="1"/>
      <c r="DV43" s="5"/>
      <c r="DW43" s="5"/>
      <c r="DX43" s="5"/>
      <c r="DY43" s="5"/>
      <c r="DZ43" s="1"/>
      <c r="EA43" s="5"/>
      <c r="EB43" s="5"/>
      <c r="EC43" s="5"/>
      <c r="ED43" s="5"/>
      <c r="EE43" s="1"/>
      <c r="EF43" s="5"/>
      <c r="EG43" s="5"/>
      <c r="EH43" s="5"/>
      <c r="EI43" s="5">
        <v>3</v>
      </c>
      <c r="EJ43" s="5" t="s">
        <v>42</v>
      </c>
      <c r="EK43" s="7"/>
      <c r="EL43" s="5"/>
      <c r="EM43" s="1"/>
      <c r="EN43" s="5"/>
      <c r="EO43" s="5"/>
      <c r="EP43" s="5"/>
      <c r="EQ43" s="5"/>
      <c r="ER43" s="1"/>
      <c r="ES43" s="5"/>
      <c r="ET43" s="5"/>
      <c r="EU43" s="5"/>
      <c r="EV43" s="5"/>
      <c r="EW43" s="1"/>
      <c r="EX43" s="5"/>
      <c r="EY43" s="5"/>
      <c r="EZ43" s="5"/>
      <c r="FA43" s="5"/>
      <c r="FB43" s="1"/>
      <c r="FC43" s="5"/>
      <c r="FD43" s="5"/>
      <c r="FE43" s="5"/>
      <c r="FF43" s="5">
        <v>3</v>
      </c>
      <c r="FG43" s="5" t="s">
        <v>42</v>
      </c>
      <c r="FH43" s="7"/>
      <c r="FI43" s="5"/>
      <c r="FJ43" s="1"/>
      <c r="FK43" s="5"/>
      <c r="FL43" s="5"/>
      <c r="FM43" s="5"/>
      <c r="FN43" s="5"/>
      <c r="FO43" s="1"/>
      <c r="FP43" s="5"/>
      <c r="FQ43" s="5"/>
      <c r="FR43" s="5"/>
      <c r="FS43" s="5"/>
      <c r="FT43" s="1"/>
      <c r="FU43" s="5"/>
      <c r="FV43" s="5"/>
      <c r="FW43" s="5"/>
      <c r="FX43" s="5"/>
      <c r="FY43" s="1"/>
      <c r="FZ43" s="5"/>
      <c r="GA43" s="5"/>
      <c r="GB43" s="5"/>
      <c r="GC43" s="5">
        <v>3</v>
      </c>
      <c r="GD43" s="5" t="s">
        <v>42</v>
      </c>
      <c r="GE43" s="7"/>
      <c r="GF43" s="5">
        <v>140</v>
      </c>
      <c r="GG43" s="1">
        <v>246</v>
      </c>
      <c r="GH43" s="5">
        <v>105</v>
      </c>
      <c r="GI43" s="5">
        <v>80</v>
      </c>
      <c r="GJ43" s="5">
        <v>75</v>
      </c>
      <c r="GK43" s="5"/>
      <c r="GL43" s="1"/>
      <c r="GM43" s="5"/>
      <c r="GN43" s="5"/>
      <c r="GO43" s="5"/>
      <c r="GP43" s="5"/>
      <c r="GQ43" s="1"/>
      <c r="GR43" s="5"/>
      <c r="GS43" s="5"/>
      <c r="GT43" s="5"/>
      <c r="GU43" s="5"/>
      <c r="GV43" s="1"/>
      <c r="GW43" s="5"/>
      <c r="GX43" s="5"/>
      <c r="GY43" s="5"/>
      <c r="GZ43" s="5">
        <v>3</v>
      </c>
      <c r="HA43" s="5" t="s">
        <v>42</v>
      </c>
      <c r="HB43" s="7"/>
      <c r="HC43" s="5"/>
      <c r="HD43" s="1"/>
      <c r="HE43" s="5"/>
      <c r="HF43" s="5"/>
      <c r="HG43" s="5"/>
      <c r="HH43" s="5"/>
      <c r="HI43" s="1"/>
      <c r="HJ43" s="5"/>
      <c r="HK43" s="5"/>
      <c r="HL43" s="5"/>
      <c r="HM43" s="5"/>
      <c r="HN43" s="1"/>
      <c r="HO43" s="5"/>
      <c r="HP43" s="5"/>
      <c r="HQ43" s="5"/>
      <c r="HR43" s="5"/>
      <c r="HS43" s="1"/>
      <c r="HT43" s="5"/>
      <c r="HU43" s="5"/>
      <c r="HV43" s="5"/>
      <c r="HW43" s="5">
        <v>3</v>
      </c>
      <c r="HX43" s="5" t="s">
        <v>42</v>
      </c>
      <c r="HY43" s="7"/>
      <c r="HZ43" s="5"/>
      <c r="IA43" s="1"/>
      <c r="IB43" s="5"/>
      <c r="IC43" s="5"/>
      <c r="ID43" s="5"/>
      <c r="IE43" s="5"/>
      <c r="IF43" s="1"/>
      <c r="IG43" s="5"/>
      <c r="IH43" s="5"/>
      <c r="II43" s="5"/>
      <c r="IJ43" s="5"/>
      <c r="IK43" s="1"/>
      <c r="IL43" s="5"/>
      <c r="IM43" s="5"/>
      <c r="IN43" s="5"/>
      <c r="IO43" s="5"/>
      <c r="IP43" s="1"/>
      <c r="IQ43" s="5"/>
      <c r="IR43" s="5"/>
      <c r="IS43" s="5"/>
      <c r="IT43" s="5">
        <v>3</v>
      </c>
      <c r="IU43" s="5" t="s">
        <v>42</v>
      </c>
      <c r="IV43" s="7"/>
      <c r="IW43" s="5"/>
      <c r="IX43" s="1"/>
      <c r="IY43" s="5"/>
      <c r="IZ43" s="5"/>
      <c r="JA43" s="5"/>
      <c r="JB43" s="5"/>
      <c r="JC43" s="1"/>
      <c r="JD43" s="5"/>
      <c r="JE43" s="5"/>
      <c r="JF43" s="5"/>
      <c r="JG43" s="5"/>
      <c r="JH43" s="1"/>
      <c r="JI43" s="5"/>
      <c r="JJ43" s="5"/>
      <c r="JK43" s="5"/>
      <c r="JL43" s="5"/>
      <c r="JM43" s="1"/>
      <c r="JN43" s="5"/>
      <c r="JO43" s="5"/>
      <c r="JP43" s="5"/>
      <c r="JQ43" s="5">
        <v>3</v>
      </c>
      <c r="JR43" s="5" t="s">
        <v>42</v>
      </c>
      <c r="JS43" s="7"/>
      <c r="JT43" s="5"/>
      <c r="JU43" s="1"/>
      <c r="JV43" s="5"/>
      <c r="JW43" s="5"/>
      <c r="JX43" s="5"/>
      <c r="JY43" s="5"/>
      <c r="JZ43" s="1"/>
      <c r="KA43" s="5"/>
      <c r="KB43" s="5"/>
      <c r="KC43" s="5"/>
      <c r="KD43" s="5"/>
      <c r="KE43" s="1"/>
      <c r="KF43" s="5"/>
      <c r="KG43" s="5"/>
      <c r="KH43" s="5"/>
      <c r="KI43" s="5"/>
      <c r="KJ43" s="1"/>
      <c r="KK43" s="5"/>
      <c r="KL43" s="5"/>
      <c r="KM43" s="5"/>
      <c r="KN43" s="5">
        <v>3</v>
      </c>
      <c r="KO43" s="5" t="s">
        <v>42</v>
      </c>
      <c r="KP43" s="7"/>
      <c r="KQ43" s="5"/>
      <c r="KR43" s="1"/>
      <c r="KS43" s="5"/>
      <c r="KT43" s="5"/>
      <c r="KU43" s="5"/>
      <c r="KV43" s="5"/>
      <c r="KW43" s="1"/>
      <c r="KX43" s="5"/>
      <c r="KY43" s="5"/>
      <c r="KZ43" s="5"/>
      <c r="LA43" s="5"/>
      <c r="LB43" s="1"/>
      <c r="LC43" s="5"/>
      <c r="LD43" s="5"/>
      <c r="LE43" s="5"/>
      <c r="LF43" s="5"/>
      <c r="LG43" s="1"/>
      <c r="LH43" s="5"/>
      <c r="LI43" s="5"/>
      <c r="LJ43" s="5"/>
      <c r="LK43" s="5">
        <v>3</v>
      </c>
      <c r="LL43" s="5" t="s">
        <v>42</v>
      </c>
      <c r="LM43" s="7"/>
      <c r="LN43" s="5"/>
      <c r="LO43" s="1"/>
      <c r="LP43" s="5"/>
      <c r="LQ43" s="5"/>
      <c r="LR43" s="5"/>
      <c r="LS43" s="5"/>
      <c r="LT43" s="1"/>
      <c r="LU43" s="5"/>
      <c r="LV43" s="5"/>
      <c r="LW43" s="5"/>
      <c r="LX43" s="5"/>
      <c r="LY43" s="1"/>
      <c r="LZ43" s="5"/>
      <c r="MA43" s="5"/>
      <c r="MB43" s="5"/>
      <c r="MC43" s="5"/>
      <c r="MD43" s="1"/>
      <c r="ME43" s="5"/>
      <c r="MF43" s="5"/>
      <c r="MG43" s="5"/>
      <c r="MH43" s="5">
        <v>3</v>
      </c>
      <c r="MI43" s="5" t="s">
        <v>42</v>
      </c>
      <c r="MJ43" s="7"/>
      <c r="MK43" s="5"/>
      <c r="ML43" s="1"/>
      <c r="MM43" s="5"/>
      <c r="MN43" s="5"/>
      <c r="MO43" s="5"/>
      <c r="MP43" s="5"/>
      <c r="MQ43" s="1"/>
      <c r="MR43" s="5"/>
      <c r="MS43" s="5"/>
      <c r="MT43" s="5"/>
      <c r="MU43" s="5"/>
      <c r="MV43" s="1"/>
      <c r="MW43" s="5"/>
      <c r="MX43" s="5"/>
      <c r="MY43" s="5"/>
      <c r="MZ43" s="5"/>
      <c r="NA43" s="1"/>
      <c r="NB43" s="5"/>
      <c r="NC43" s="5"/>
      <c r="ND43" s="5"/>
      <c r="NE43" s="5">
        <v>3</v>
      </c>
      <c r="NF43" s="5" t="s">
        <v>42</v>
      </c>
      <c r="NG43" s="7">
        <v>452</v>
      </c>
      <c r="NH43" s="5">
        <v>70</v>
      </c>
      <c r="NI43" s="1">
        <v>180</v>
      </c>
      <c r="NJ43" s="5">
        <v>180</v>
      </c>
      <c r="NK43" s="5"/>
      <c r="NL43" s="5">
        <v>22</v>
      </c>
      <c r="NM43" s="5"/>
      <c r="NN43" s="1"/>
      <c r="NO43" s="5"/>
      <c r="NP43" s="5"/>
      <c r="NQ43" s="5"/>
      <c r="NR43" s="5"/>
      <c r="NS43" s="1"/>
      <c r="NT43" s="5"/>
      <c r="NU43" s="5"/>
      <c r="NV43" s="5"/>
      <c r="NW43" s="5"/>
      <c r="NX43" s="1"/>
      <c r="NY43" s="5"/>
      <c r="NZ43" s="5"/>
      <c r="OA43" s="5"/>
    </row>
    <row r="44" spans="1:391" ht="18.5" customHeight="1">
      <c r="A44" s="5">
        <v>4</v>
      </c>
      <c r="B44" s="5" t="s">
        <v>43</v>
      </c>
      <c r="C44" s="7"/>
      <c r="D44" s="5"/>
      <c r="E44" s="1"/>
      <c r="F44" s="5"/>
      <c r="G44" s="5"/>
      <c r="H44" s="5"/>
      <c r="I44" s="5"/>
      <c r="J44" s="1"/>
      <c r="K44" s="5"/>
      <c r="L44" s="5"/>
      <c r="M44" s="5"/>
      <c r="N44" s="5"/>
      <c r="O44" s="1"/>
      <c r="P44" s="5"/>
      <c r="Q44" s="5"/>
      <c r="R44" s="5"/>
      <c r="S44" s="5"/>
      <c r="T44" s="1"/>
      <c r="U44" s="5"/>
      <c r="V44" s="5"/>
      <c r="W44" s="5"/>
      <c r="X44" s="5">
        <v>4</v>
      </c>
      <c r="Y44" s="5" t="s">
        <v>43</v>
      </c>
      <c r="Z44" s="7"/>
      <c r="AA44" s="5">
        <v>219</v>
      </c>
      <c r="AB44" s="1">
        <v>864</v>
      </c>
      <c r="AC44" s="5">
        <v>311</v>
      </c>
      <c r="AD44" s="5">
        <v>416</v>
      </c>
      <c r="AE44" s="5">
        <v>158</v>
      </c>
      <c r="AF44" s="5"/>
      <c r="AG44" s="1"/>
      <c r="AH44" s="5"/>
      <c r="AI44" s="5"/>
      <c r="AJ44" s="5"/>
      <c r="AK44" s="5"/>
      <c r="AL44" s="1"/>
      <c r="AM44" s="5"/>
      <c r="AN44" s="5"/>
      <c r="AO44" s="5"/>
      <c r="AP44" s="5"/>
      <c r="AQ44" s="1"/>
      <c r="AR44" s="5"/>
      <c r="AS44" s="5"/>
      <c r="AT44" s="5"/>
      <c r="AU44" s="5">
        <v>4</v>
      </c>
      <c r="AV44" s="5" t="s">
        <v>43</v>
      </c>
      <c r="AW44" s="7"/>
      <c r="AX44" s="5"/>
      <c r="AY44" s="1"/>
      <c r="AZ44" s="5"/>
      <c r="BA44" s="5"/>
      <c r="BB44" s="5"/>
      <c r="BC44" s="5"/>
      <c r="BD44" s="1"/>
      <c r="BE44" s="5"/>
      <c r="BF44" s="5"/>
      <c r="BG44" s="5"/>
      <c r="BH44" s="5"/>
      <c r="BI44" s="1"/>
      <c r="BJ44" s="5"/>
      <c r="BK44" s="5"/>
      <c r="BL44" s="5"/>
      <c r="BM44" s="5"/>
      <c r="BN44" s="1"/>
      <c r="BO44" s="5"/>
      <c r="BP44" s="5"/>
      <c r="BQ44" s="5"/>
      <c r="BR44" s="5">
        <v>4</v>
      </c>
      <c r="BS44" s="5" t="s">
        <v>43</v>
      </c>
      <c r="BT44" s="7">
        <v>0</v>
      </c>
      <c r="BU44" s="5"/>
      <c r="BV44" s="1"/>
      <c r="BW44" s="5"/>
      <c r="BX44" s="5"/>
      <c r="BY44" s="5"/>
      <c r="BZ44" s="5"/>
      <c r="CA44" s="1"/>
      <c r="CB44" s="5"/>
      <c r="CC44" s="5"/>
      <c r="CD44" s="5"/>
      <c r="CE44" s="5"/>
      <c r="CF44" s="1"/>
      <c r="CG44" s="5"/>
      <c r="CH44" s="5"/>
      <c r="CI44" s="5"/>
      <c r="CJ44" s="5"/>
      <c r="CK44" s="1"/>
      <c r="CL44" s="5"/>
      <c r="CM44" s="5"/>
      <c r="CN44" s="5"/>
      <c r="CO44" s="5">
        <v>4</v>
      </c>
      <c r="CP44" s="5" t="s">
        <v>43</v>
      </c>
      <c r="CQ44" s="7"/>
      <c r="CR44" s="5"/>
      <c r="CS44" s="1"/>
      <c r="CT44" s="5"/>
      <c r="CU44" s="5"/>
      <c r="CV44" s="5"/>
      <c r="CW44" s="5"/>
      <c r="CX44" s="1"/>
      <c r="CY44" s="5"/>
      <c r="CZ44" s="5"/>
      <c r="DA44" s="5"/>
      <c r="DB44" s="5"/>
      <c r="DC44" s="1"/>
      <c r="DD44" s="5"/>
      <c r="DE44" s="5"/>
      <c r="DF44" s="5"/>
      <c r="DG44" s="5"/>
      <c r="DH44" s="1"/>
      <c r="DI44" s="5"/>
      <c r="DJ44" s="5"/>
      <c r="DK44" s="5"/>
      <c r="DL44" s="5">
        <v>4</v>
      </c>
      <c r="DM44" s="5" t="s">
        <v>43</v>
      </c>
      <c r="DN44" s="7"/>
      <c r="DO44" s="5"/>
      <c r="DP44" s="1"/>
      <c r="DQ44" s="5"/>
      <c r="DR44" s="5"/>
      <c r="DS44" s="5"/>
      <c r="DT44" s="5"/>
      <c r="DU44" s="1"/>
      <c r="DV44" s="5"/>
      <c r="DW44" s="5"/>
      <c r="DX44" s="5"/>
      <c r="DY44" s="5"/>
      <c r="DZ44" s="1"/>
      <c r="EA44" s="5"/>
      <c r="EB44" s="5"/>
      <c r="EC44" s="5"/>
      <c r="ED44" s="5"/>
      <c r="EE44" s="1"/>
      <c r="EF44" s="5"/>
      <c r="EG44" s="5"/>
      <c r="EH44" s="5"/>
      <c r="EI44" s="5">
        <v>4</v>
      </c>
      <c r="EJ44" s="5" t="s">
        <v>43</v>
      </c>
      <c r="EK44" s="7"/>
      <c r="EL44" s="5"/>
      <c r="EM44" s="1"/>
      <c r="EN44" s="5"/>
      <c r="EO44" s="5"/>
      <c r="EP44" s="5"/>
      <c r="EQ44" s="5"/>
      <c r="ER44" s="1"/>
      <c r="ES44" s="5"/>
      <c r="ET44" s="5"/>
      <c r="EU44" s="5"/>
      <c r="EV44" s="5"/>
      <c r="EW44" s="1"/>
      <c r="EX44" s="5"/>
      <c r="EY44" s="5"/>
      <c r="EZ44" s="5"/>
      <c r="FA44" s="5"/>
      <c r="FB44" s="1"/>
      <c r="FC44" s="5"/>
      <c r="FD44" s="5"/>
      <c r="FE44" s="5"/>
      <c r="FF44" s="5">
        <v>4</v>
      </c>
      <c r="FG44" s="5" t="s">
        <v>43</v>
      </c>
      <c r="FH44" s="7"/>
      <c r="FI44" s="5"/>
      <c r="FJ44" s="1"/>
      <c r="FK44" s="5"/>
      <c r="FL44" s="5"/>
      <c r="FM44" s="5"/>
      <c r="FN44" s="5"/>
      <c r="FO44" s="1"/>
      <c r="FP44" s="5"/>
      <c r="FQ44" s="5"/>
      <c r="FR44" s="5"/>
      <c r="FS44" s="5"/>
      <c r="FT44" s="1"/>
      <c r="FU44" s="5"/>
      <c r="FV44" s="5"/>
      <c r="FW44" s="5"/>
      <c r="FX44" s="5"/>
      <c r="FY44" s="1"/>
      <c r="FZ44" s="5"/>
      <c r="GA44" s="5"/>
      <c r="GB44" s="5"/>
      <c r="GC44" s="5">
        <v>4</v>
      </c>
      <c r="GD44" s="5" t="s">
        <v>43</v>
      </c>
      <c r="GE44" s="7"/>
      <c r="GF44" s="5">
        <v>140</v>
      </c>
      <c r="GG44" s="1">
        <v>246</v>
      </c>
      <c r="GH44" s="5">
        <v>105</v>
      </c>
      <c r="GI44" s="5">
        <v>80</v>
      </c>
      <c r="GJ44" s="5">
        <v>75</v>
      </c>
      <c r="GK44" s="5"/>
      <c r="GL44" s="1"/>
      <c r="GM44" s="5"/>
      <c r="GN44" s="5"/>
      <c r="GO44" s="5"/>
      <c r="GP44" s="5"/>
      <c r="GQ44" s="1"/>
      <c r="GR44" s="5"/>
      <c r="GS44" s="5"/>
      <c r="GT44" s="5"/>
      <c r="GU44" s="5"/>
      <c r="GV44" s="1"/>
      <c r="GW44" s="5"/>
      <c r="GX44" s="5"/>
      <c r="GY44" s="5"/>
      <c r="GZ44" s="5">
        <v>4</v>
      </c>
      <c r="HA44" s="5" t="s">
        <v>43</v>
      </c>
      <c r="HB44" s="7"/>
      <c r="HC44" s="5"/>
      <c r="HD44" s="1"/>
      <c r="HE44" s="5"/>
      <c r="HF44" s="5"/>
      <c r="HG44" s="5"/>
      <c r="HH44" s="5"/>
      <c r="HI44" s="1"/>
      <c r="HJ44" s="5"/>
      <c r="HK44" s="5"/>
      <c r="HL44" s="5"/>
      <c r="HM44" s="5"/>
      <c r="HN44" s="1"/>
      <c r="HO44" s="5"/>
      <c r="HP44" s="5"/>
      <c r="HQ44" s="5"/>
      <c r="HR44" s="5"/>
      <c r="HS44" s="1"/>
      <c r="HT44" s="5"/>
      <c r="HU44" s="5"/>
      <c r="HV44" s="5"/>
      <c r="HW44" s="5">
        <v>4</v>
      </c>
      <c r="HX44" s="5" t="s">
        <v>43</v>
      </c>
      <c r="HY44" s="7"/>
      <c r="HZ44" s="5"/>
      <c r="IA44" s="1"/>
      <c r="IB44" s="5"/>
      <c r="IC44" s="5"/>
      <c r="ID44" s="5"/>
      <c r="IE44" s="5"/>
      <c r="IF44" s="1"/>
      <c r="IG44" s="5"/>
      <c r="IH44" s="5"/>
      <c r="II44" s="5"/>
      <c r="IJ44" s="5"/>
      <c r="IK44" s="1"/>
      <c r="IL44" s="5"/>
      <c r="IM44" s="5"/>
      <c r="IN44" s="5"/>
      <c r="IO44" s="5"/>
      <c r="IP44" s="1"/>
      <c r="IQ44" s="5"/>
      <c r="IR44" s="5"/>
      <c r="IS44" s="5"/>
      <c r="IT44" s="5">
        <v>4</v>
      </c>
      <c r="IU44" s="5" t="s">
        <v>43</v>
      </c>
      <c r="IV44" s="7"/>
      <c r="IW44" s="5"/>
      <c r="IX44" s="1"/>
      <c r="IY44" s="5"/>
      <c r="IZ44" s="5"/>
      <c r="JA44" s="5"/>
      <c r="JB44" s="5"/>
      <c r="JC44" s="1"/>
      <c r="JD44" s="5"/>
      <c r="JE44" s="5"/>
      <c r="JF44" s="5"/>
      <c r="JG44" s="5"/>
      <c r="JH44" s="1"/>
      <c r="JI44" s="5"/>
      <c r="JJ44" s="5"/>
      <c r="JK44" s="5"/>
      <c r="JL44" s="5"/>
      <c r="JM44" s="1"/>
      <c r="JN44" s="5"/>
      <c r="JO44" s="5"/>
      <c r="JP44" s="5"/>
      <c r="JQ44" s="5">
        <v>4</v>
      </c>
      <c r="JR44" s="5" t="s">
        <v>43</v>
      </c>
      <c r="JS44" s="7"/>
      <c r="JT44" s="5"/>
      <c r="JU44" s="1"/>
      <c r="JV44" s="5"/>
      <c r="JW44" s="5"/>
      <c r="JX44" s="5"/>
      <c r="JY44" s="5"/>
      <c r="JZ44" s="1"/>
      <c r="KA44" s="5"/>
      <c r="KB44" s="5"/>
      <c r="KC44" s="5"/>
      <c r="KD44" s="5"/>
      <c r="KE44" s="1"/>
      <c r="KF44" s="5"/>
      <c r="KG44" s="5"/>
      <c r="KH44" s="5"/>
      <c r="KI44" s="5"/>
      <c r="KJ44" s="1"/>
      <c r="KK44" s="5"/>
      <c r="KL44" s="5"/>
      <c r="KM44" s="5"/>
      <c r="KN44" s="5">
        <v>4</v>
      </c>
      <c r="KO44" s="5" t="s">
        <v>43</v>
      </c>
      <c r="KP44" s="7"/>
      <c r="KQ44" s="5"/>
      <c r="KR44" s="1"/>
      <c r="KS44" s="5"/>
      <c r="KT44" s="5"/>
      <c r="KU44" s="5"/>
      <c r="KV44" s="5"/>
      <c r="KW44" s="1"/>
      <c r="KX44" s="5"/>
      <c r="KY44" s="5"/>
      <c r="KZ44" s="5"/>
      <c r="LA44" s="5"/>
      <c r="LB44" s="1"/>
      <c r="LC44" s="5"/>
      <c r="LD44" s="5"/>
      <c r="LE44" s="5"/>
      <c r="LF44" s="5"/>
      <c r="LG44" s="1"/>
      <c r="LH44" s="5"/>
      <c r="LI44" s="5"/>
      <c r="LJ44" s="5"/>
      <c r="LK44" s="5">
        <v>4</v>
      </c>
      <c r="LL44" s="5" t="s">
        <v>43</v>
      </c>
      <c r="LM44" s="7"/>
      <c r="LN44" s="5"/>
      <c r="LO44" s="1"/>
      <c r="LP44" s="5"/>
      <c r="LQ44" s="5"/>
      <c r="LR44" s="5"/>
      <c r="LS44" s="5"/>
      <c r="LT44" s="1"/>
      <c r="LU44" s="5"/>
      <c r="LV44" s="5"/>
      <c r="LW44" s="5"/>
      <c r="LX44" s="5"/>
      <c r="LY44" s="1"/>
      <c r="LZ44" s="5"/>
      <c r="MA44" s="5"/>
      <c r="MB44" s="5"/>
      <c r="MC44" s="5"/>
      <c r="MD44" s="1"/>
      <c r="ME44" s="5"/>
      <c r="MF44" s="5"/>
      <c r="MG44" s="5"/>
      <c r="MH44" s="5">
        <v>4</v>
      </c>
      <c r="MI44" s="5" t="s">
        <v>43</v>
      </c>
      <c r="MJ44" s="7"/>
      <c r="MK44" s="5"/>
      <c r="ML44" s="1"/>
      <c r="MM44" s="5"/>
      <c r="MN44" s="5"/>
      <c r="MO44" s="5"/>
      <c r="MP44" s="5"/>
      <c r="MQ44" s="1"/>
      <c r="MR44" s="5"/>
      <c r="MS44" s="5"/>
      <c r="MT44" s="5"/>
      <c r="MU44" s="5"/>
      <c r="MV44" s="1"/>
      <c r="MW44" s="5"/>
      <c r="MX44" s="5"/>
      <c r="MY44" s="5"/>
      <c r="MZ44" s="5"/>
      <c r="NA44" s="1"/>
      <c r="NB44" s="5"/>
      <c r="NC44" s="5"/>
      <c r="ND44" s="5"/>
      <c r="NE44" s="5">
        <v>4</v>
      </c>
      <c r="NF44" s="5" t="s">
        <v>43</v>
      </c>
      <c r="NG44" s="7">
        <v>452</v>
      </c>
      <c r="NH44" s="5">
        <v>70</v>
      </c>
      <c r="NI44" s="1">
        <v>180</v>
      </c>
      <c r="NJ44" s="5">
        <v>180</v>
      </c>
      <c r="NK44" s="5"/>
      <c r="NL44" s="5">
        <v>22</v>
      </c>
      <c r="NM44" s="5"/>
      <c r="NN44" s="1"/>
      <c r="NO44" s="5"/>
      <c r="NP44" s="5"/>
      <c r="NQ44" s="5"/>
      <c r="NR44" s="5"/>
      <c r="NS44" s="1"/>
      <c r="NT44" s="5"/>
      <c r="NU44" s="5"/>
      <c r="NV44" s="5"/>
      <c r="NW44" s="5"/>
      <c r="NX44" s="1"/>
      <c r="NY44" s="5"/>
      <c r="NZ44" s="5"/>
      <c r="OA44" s="5"/>
    </row>
  </sheetData>
  <mergeCells count="153">
    <mergeCell ref="NG4:NL4"/>
    <mergeCell ref="NE1:OA1"/>
    <mergeCell ref="NE3:OA3"/>
    <mergeCell ref="NE4:NE5"/>
    <mergeCell ref="NF4:NF5"/>
    <mergeCell ref="NM4:NQ4"/>
    <mergeCell ref="NR4:NV4"/>
    <mergeCell ref="NW4:OA4"/>
    <mergeCell ref="NE2:OA2"/>
    <mergeCell ref="IT1:JP1"/>
    <mergeCell ref="IT3:JP3"/>
    <mergeCell ref="IT4:IT5"/>
    <mergeCell ref="IU4:IU5"/>
    <mergeCell ref="IV4:JA4"/>
    <mergeCell ref="JB4:JF4"/>
    <mergeCell ref="JG4:JK4"/>
    <mergeCell ref="JL4:JP4"/>
    <mergeCell ref="IT2:JP2"/>
    <mergeCell ref="DL1:EH1"/>
    <mergeCell ref="DL3:EH3"/>
    <mergeCell ref="DL4:DL5"/>
    <mergeCell ref="DM4:DM5"/>
    <mergeCell ref="DN4:DS4"/>
    <mergeCell ref="DT4:DX4"/>
    <mergeCell ref="DY4:EC4"/>
    <mergeCell ref="ED4:EH4"/>
    <mergeCell ref="DL2:EH2"/>
    <mergeCell ref="X1:AT1"/>
    <mergeCell ref="X3:AT3"/>
    <mergeCell ref="X4:X5"/>
    <mergeCell ref="Y4:Y5"/>
    <mergeCell ref="Z4:AE4"/>
    <mergeCell ref="AF4:AJ4"/>
    <mergeCell ref="AK4:AO4"/>
    <mergeCell ref="AP4:AT4"/>
    <mergeCell ref="X2:AT2"/>
    <mergeCell ref="MH1:ND1"/>
    <mergeCell ref="MH3:ND3"/>
    <mergeCell ref="MH4:MH5"/>
    <mergeCell ref="MI4:MI5"/>
    <mergeCell ref="MJ4:MO4"/>
    <mergeCell ref="MP4:MT4"/>
    <mergeCell ref="MU4:MY4"/>
    <mergeCell ref="MZ4:ND4"/>
    <mergeCell ref="MH2:ND2"/>
    <mergeCell ref="LK1:MG1"/>
    <mergeCell ref="LK3:MG3"/>
    <mergeCell ref="LK4:LK5"/>
    <mergeCell ref="LL4:LL5"/>
    <mergeCell ref="LM4:LR4"/>
    <mergeCell ref="LS4:LW4"/>
    <mergeCell ref="LX4:MB4"/>
    <mergeCell ref="MC4:MG4"/>
    <mergeCell ref="LK2:MG2"/>
    <mergeCell ref="A1:W1"/>
    <mergeCell ref="A3:W3"/>
    <mergeCell ref="A4:A5"/>
    <mergeCell ref="B4:B5"/>
    <mergeCell ref="C4:H4"/>
    <mergeCell ref="I4:M4"/>
    <mergeCell ref="N4:R4"/>
    <mergeCell ref="S4:W4"/>
    <mergeCell ref="A2:W2"/>
    <mergeCell ref="AU1:BQ1"/>
    <mergeCell ref="AU3:BQ3"/>
    <mergeCell ref="AU4:AU5"/>
    <mergeCell ref="AV4:AV5"/>
    <mergeCell ref="AW4:BB4"/>
    <mergeCell ref="BC4:BG4"/>
    <mergeCell ref="BH4:BL4"/>
    <mergeCell ref="BM4:BQ4"/>
    <mergeCell ref="AU2:BQ2"/>
    <mergeCell ref="CO1:DK1"/>
    <mergeCell ref="CO3:DK3"/>
    <mergeCell ref="CO4:CO5"/>
    <mergeCell ref="CP4:CP5"/>
    <mergeCell ref="CQ4:CV4"/>
    <mergeCell ref="CW4:DA4"/>
    <mergeCell ref="DB4:DF4"/>
    <mergeCell ref="DG4:DK4"/>
    <mergeCell ref="CO2:DK2"/>
    <mergeCell ref="BR1:CN1"/>
    <mergeCell ref="BR3:CN3"/>
    <mergeCell ref="BR4:BR5"/>
    <mergeCell ref="BS4:BS5"/>
    <mergeCell ref="BT4:BY4"/>
    <mergeCell ref="BZ4:CD4"/>
    <mergeCell ref="CE4:CI4"/>
    <mergeCell ref="CJ4:CN4"/>
    <mergeCell ref="BR2:CN2"/>
    <mergeCell ref="HW1:IS1"/>
    <mergeCell ref="HW3:IS3"/>
    <mergeCell ref="HW4:HW5"/>
    <mergeCell ref="HX4:HX5"/>
    <mergeCell ref="HY4:ID4"/>
    <mergeCell ref="IE4:II4"/>
    <mergeCell ref="IJ4:IN4"/>
    <mergeCell ref="IO4:IS4"/>
    <mergeCell ref="HW2:IS2"/>
    <mergeCell ref="GZ1:HV1"/>
    <mergeCell ref="GZ3:HV3"/>
    <mergeCell ref="GZ4:GZ5"/>
    <mergeCell ref="HA4:HA5"/>
    <mergeCell ref="HB4:HG4"/>
    <mergeCell ref="HH4:HL4"/>
    <mergeCell ref="HM4:HQ4"/>
    <mergeCell ref="HR4:HV4"/>
    <mergeCell ref="GZ2:HV2"/>
    <mergeCell ref="GC1:GY1"/>
    <mergeCell ref="GC3:GY3"/>
    <mergeCell ref="GC4:GC5"/>
    <mergeCell ref="GD4:GD5"/>
    <mergeCell ref="GE4:GJ4"/>
    <mergeCell ref="GK4:GO4"/>
    <mergeCell ref="GP4:GT4"/>
    <mergeCell ref="GU4:GY4"/>
    <mergeCell ref="GC2:GY2"/>
    <mergeCell ref="FF1:GB1"/>
    <mergeCell ref="FF3:GB3"/>
    <mergeCell ref="FF4:FF5"/>
    <mergeCell ref="FG4:FG5"/>
    <mergeCell ref="FH4:FM4"/>
    <mergeCell ref="FN4:FR4"/>
    <mergeCell ref="FS4:FW4"/>
    <mergeCell ref="FX4:GB4"/>
    <mergeCell ref="FF2:GB2"/>
    <mergeCell ref="EI1:FE1"/>
    <mergeCell ref="EI3:FE3"/>
    <mergeCell ref="EI4:EI5"/>
    <mergeCell ref="EJ4:EJ5"/>
    <mergeCell ref="EK4:EP4"/>
    <mergeCell ref="EQ4:EU4"/>
    <mergeCell ref="EV4:EZ4"/>
    <mergeCell ref="FA4:FE4"/>
    <mergeCell ref="EI2:FE2"/>
    <mergeCell ref="KN1:LJ1"/>
    <mergeCell ref="KN3:LJ3"/>
    <mergeCell ref="KN4:KN5"/>
    <mergeCell ref="KO4:KO5"/>
    <mergeCell ref="KP4:KU4"/>
    <mergeCell ref="KV4:KZ4"/>
    <mergeCell ref="LA4:LE4"/>
    <mergeCell ref="LF4:LJ4"/>
    <mergeCell ref="KN2:LJ2"/>
    <mergeCell ref="JQ1:KM1"/>
    <mergeCell ref="JQ3:KM3"/>
    <mergeCell ref="JQ4:JQ5"/>
    <mergeCell ref="JR4:JR5"/>
    <mergeCell ref="JS4:JX4"/>
    <mergeCell ref="JY4:KC4"/>
    <mergeCell ref="KD4:KH4"/>
    <mergeCell ref="KI4:KM4"/>
    <mergeCell ref="JQ2:KM2"/>
  </mergeCells>
  <pageMargins left="0.70866141732283505" right="0.70866141732283505" top="0.74803149606299202" bottom="0.74803149606299202" header="0.31496062992126" footer="0.31496062992126"/>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CEBEF-2859-403C-98D1-326796E722EB}">
  <dimension ref="A1:AZ226"/>
  <sheetViews>
    <sheetView view="pageBreakPreview" zoomScale="55" zoomScaleNormal="90" zoomScaleSheetLayoutView="55" workbookViewId="0">
      <pane ySplit="4" topLeftCell="A200" activePane="bottomLeft" state="frozen"/>
      <selection pane="bottomLeft" sqref="A1:AV1"/>
    </sheetView>
  </sheetViews>
  <sheetFormatPr defaultColWidth="9" defaultRowHeight="14"/>
  <cols>
    <col min="1" max="1" width="4.08203125" style="64" customWidth="1"/>
    <col min="2" max="2" width="29.83203125" style="63" customWidth="1"/>
    <col min="3" max="3" width="7.08203125" style="62" customWidth="1"/>
    <col min="4" max="4" width="11.25" style="62" customWidth="1"/>
    <col min="5" max="5" width="13.33203125" style="61" customWidth="1"/>
    <col min="6" max="6" width="13.08203125" style="61" customWidth="1"/>
    <col min="7" max="7" width="10.83203125" style="61" customWidth="1"/>
    <col min="8" max="8" width="6.83203125" style="60" customWidth="1"/>
    <col min="9" max="9" width="7.33203125" style="60" customWidth="1"/>
    <col min="10" max="10" width="6.83203125" style="60" customWidth="1"/>
    <col min="11" max="11" width="8.33203125" style="60" customWidth="1"/>
    <col min="12" max="12" width="7.58203125" style="60" customWidth="1"/>
    <col min="13" max="13" width="8.33203125" style="60" customWidth="1"/>
    <col min="14" max="14" width="6.83203125" style="60" customWidth="1"/>
    <col min="15" max="15" width="8.08203125" style="60" customWidth="1"/>
    <col min="16" max="16" width="6.83203125" style="60" customWidth="1"/>
    <col min="17" max="17" width="7.83203125" style="60" customWidth="1"/>
    <col min="18" max="18" width="7" style="60" customWidth="1"/>
    <col min="19" max="27" width="6.83203125" style="60" customWidth="1"/>
    <col min="28" max="45" width="6.83203125" style="60" hidden="1" customWidth="1"/>
    <col min="46" max="46" width="6.58203125" style="60" hidden="1" customWidth="1"/>
    <col min="47" max="47" width="7.08203125" style="60" hidden="1" customWidth="1"/>
    <col min="48" max="48" width="7.58203125" style="60" customWidth="1"/>
    <col min="49" max="16384" width="9" style="59"/>
  </cols>
  <sheetData>
    <row r="1" spans="1:52" ht="29.25" customHeight="1">
      <c r="A1" s="141" t="s">
        <v>318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row>
    <row r="2" spans="1:52" s="116" customFormat="1" ht="23.15" customHeight="1">
      <c r="A2" s="143" t="s">
        <v>17</v>
      </c>
      <c r="B2" s="143" t="s">
        <v>316</v>
      </c>
      <c r="C2" s="138" t="s">
        <v>315</v>
      </c>
      <c r="D2" s="143" t="s">
        <v>314</v>
      </c>
      <c r="E2" s="137" t="s">
        <v>313</v>
      </c>
      <c r="F2" s="137"/>
      <c r="G2" s="137"/>
      <c r="H2" s="131" t="s">
        <v>312</v>
      </c>
      <c r="I2" s="131"/>
      <c r="J2" s="131"/>
      <c r="K2" s="131"/>
      <c r="L2" s="131"/>
      <c r="M2" s="131"/>
      <c r="N2" s="131"/>
      <c r="O2" s="131"/>
      <c r="P2" s="131"/>
      <c r="Q2" s="131"/>
      <c r="R2" s="131" t="s">
        <v>311</v>
      </c>
      <c r="S2" s="131"/>
      <c r="T2" s="131"/>
      <c r="U2" s="131"/>
      <c r="V2" s="131"/>
      <c r="W2" s="131"/>
      <c r="X2" s="131"/>
      <c r="Y2" s="131"/>
      <c r="Z2" s="131"/>
      <c r="AA2" s="131"/>
      <c r="AB2" s="131" t="s">
        <v>310</v>
      </c>
      <c r="AC2" s="131"/>
      <c r="AD2" s="131"/>
      <c r="AE2" s="131"/>
      <c r="AF2" s="131"/>
      <c r="AG2" s="131"/>
      <c r="AH2" s="131"/>
      <c r="AI2" s="131"/>
      <c r="AJ2" s="131"/>
      <c r="AK2" s="131"/>
      <c r="AL2" s="131" t="s">
        <v>309</v>
      </c>
      <c r="AM2" s="131"/>
      <c r="AN2" s="131"/>
      <c r="AO2" s="131"/>
      <c r="AP2" s="131"/>
      <c r="AQ2" s="131"/>
      <c r="AR2" s="131"/>
      <c r="AS2" s="131"/>
      <c r="AT2" s="131"/>
      <c r="AU2" s="131"/>
      <c r="AV2" s="143" t="s">
        <v>308</v>
      </c>
    </row>
    <row r="3" spans="1:52" s="116" customFormat="1" ht="24.65" customHeight="1">
      <c r="A3" s="143"/>
      <c r="B3" s="143"/>
      <c r="C3" s="139"/>
      <c r="D3" s="143"/>
      <c r="E3" s="137" t="s">
        <v>307</v>
      </c>
      <c r="F3" s="137" t="s">
        <v>99</v>
      </c>
      <c r="G3" s="137" t="s">
        <v>306</v>
      </c>
      <c r="H3" s="131">
        <v>2019</v>
      </c>
      <c r="I3" s="131"/>
      <c r="J3" s="131">
        <v>2020</v>
      </c>
      <c r="K3" s="131"/>
      <c r="L3" s="131">
        <v>2021</v>
      </c>
      <c r="M3" s="131"/>
      <c r="N3" s="131">
        <v>2022</v>
      </c>
      <c r="O3" s="131"/>
      <c r="P3" s="131">
        <v>2023</v>
      </c>
      <c r="Q3" s="131"/>
      <c r="R3" s="131">
        <v>2019</v>
      </c>
      <c r="S3" s="131"/>
      <c r="T3" s="131">
        <v>2020</v>
      </c>
      <c r="U3" s="131"/>
      <c r="V3" s="131">
        <v>2021</v>
      </c>
      <c r="W3" s="131"/>
      <c r="X3" s="131">
        <v>2022</v>
      </c>
      <c r="Y3" s="131"/>
      <c r="Z3" s="131">
        <v>2023</v>
      </c>
      <c r="AA3" s="131"/>
      <c r="AB3" s="131">
        <v>2019</v>
      </c>
      <c r="AC3" s="131"/>
      <c r="AD3" s="131">
        <v>2020</v>
      </c>
      <c r="AE3" s="131"/>
      <c r="AF3" s="131">
        <v>2021</v>
      </c>
      <c r="AG3" s="131"/>
      <c r="AH3" s="131">
        <v>2022</v>
      </c>
      <c r="AI3" s="131"/>
      <c r="AJ3" s="131">
        <v>2023</v>
      </c>
      <c r="AK3" s="131"/>
      <c r="AL3" s="131">
        <v>2019</v>
      </c>
      <c r="AM3" s="131"/>
      <c r="AN3" s="131">
        <v>2020</v>
      </c>
      <c r="AO3" s="131"/>
      <c r="AP3" s="131">
        <v>2021</v>
      </c>
      <c r="AQ3" s="131"/>
      <c r="AR3" s="131">
        <v>2022</v>
      </c>
      <c r="AS3" s="131"/>
      <c r="AT3" s="131">
        <v>2023</v>
      </c>
      <c r="AU3" s="131"/>
      <c r="AV3" s="143"/>
    </row>
    <row r="4" spans="1:52" s="116" customFormat="1" ht="40.5" customHeight="1">
      <c r="A4" s="143"/>
      <c r="B4" s="143"/>
      <c r="C4" s="140"/>
      <c r="D4" s="143"/>
      <c r="E4" s="137"/>
      <c r="F4" s="137"/>
      <c r="G4" s="137"/>
      <c r="H4" s="117" t="s">
        <v>305</v>
      </c>
      <c r="I4" s="117" t="s">
        <v>304</v>
      </c>
      <c r="J4" s="117" t="s">
        <v>305</v>
      </c>
      <c r="K4" s="117" t="s">
        <v>304</v>
      </c>
      <c r="L4" s="117" t="s">
        <v>305</v>
      </c>
      <c r="M4" s="117" t="s">
        <v>304</v>
      </c>
      <c r="N4" s="117" t="s">
        <v>305</v>
      </c>
      <c r="O4" s="117" t="s">
        <v>304</v>
      </c>
      <c r="P4" s="117" t="s">
        <v>305</v>
      </c>
      <c r="Q4" s="117" t="s">
        <v>304</v>
      </c>
      <c r="R4" s="117" t="s">
        <v>305</v>
      </c>
      <c r="S4" s="117" t="s">
        <v>304</v>
      </c>
      <c r="T4" s="117" t="s">
        <v>305</v>
      </c>
      <c r="U4" s="117" t="s">
        <v>304</v>
      </c>
      <c r="V4" s="117" t="s">
        <v>305</v>
      </c>
      <c r="W4" s="117" t="s">
        <v>304</v>
      </c>
      <c r="X4" s="117" t="s">
        <v>305</v>
      </c>
      <c r="Y4" s="117" t="s">
        <v>304</v>
      </c>
      <c r="Z4" s="117" t="s">
        <v>305</v>
      </c>
      <c r="AA4" s="117" t="s">
        <v>304</v>
      </c>
      <c r="AB4" s="111" t="s">
        <v>305</v>
      </c>
      <c r="AC4" s="111" t="s">
        <v>304</v>
      </c>
      <c r="AD4" s="111" t="s">
        <v>305</v>
      </c>
      <c r="AE4" s="111" t="s">
        <v>304</v>
      </c>
      <c r="AF4" s="111" t="s">
        <v>305</v>
      </c>
      <c r="AG4" s="111" t="s">
        <v>304</v>
      </c>
      <c r="AH4" s="111" t="s">
        <v>305</v>
      </c>
      <c r="AI4" s="111" t="s">
        <v>304</v>
      </c>
      <c r="AJ4" s="111" t="s">
        <v>305</v>
      </c>
      <c r="AK4" s="111" t="s">
        <v>304</v>
      </c>
      <c r="AL4" s="111" t="s">
        <v>305</v>
      </c>
      <c r="AM4" s="111" t="s">
        <v>304</v>
      </c>
      <c r="AN4" s="111" t="s">
        <v>305</v>
      </c>
      <c r="AO4" s="111" t="s">
        <v>304</v>
      </c>
      <c r="AP4" s="111" t="s">
        <v>305</v>
      </c>
      <c r="AQ4" s="111" t="s">
        <v>304</v>
      </c>
      <c r="AR4" s="111" t="s">
        <v>305</v>
      </c>
      <c r="AS4" s="111" t="s">
        <v>304</v>
      </c>
      <c r="AT4" s="111" t="s">
        <v>305</v>
      </c>
      <c r="AU4" s="111" t="s">
        <v>304</v>
      </c>
      <c r="AV4" s="143"/>
    </row>
    <row r="5" spans="1:52" s="116" customFormat="1" ht="64" customHeight="1">
      <c r="A5" s="73">
        <v>1</v>
      </c>
      <c r="B5" s="103" t="s">
        <v>303</v>
      </c>
      <c r="C5" s="77">
        <v>2021</v>
      </c>
      <c r="D5" s="77" t="s">
        <v>0</v>
      </c>
      <c r="E5" s="82">
        <f t="shared" ref="E5:E17" si="0">F5+G5</f>
        <v>51579.8</v>
      </c>
      <c r="F5" s="82">
        <f>36586.5+14406.5+586.8</f>
        <v>51579.8</v>
      </c>
      <c r="G5" s="82"/>
      <c r="H5" s="113"/>
      <c r="I5" s="113"/>
      <c r="J5" s="109"/>
      <c r="K5" s="109"/>
      <c r="L5" s="109"/>
      <c r="M5" s="109">
        <f>590+239+9</f>
        <v>838</v>
      </c>
      <c r="N5" s="109"/>
      <c r="O5" s="109"/>
      <c r="P5" s="109"/>
      <c r="Q5" s="109"/>
      <c r="R5" s="113"/>
      <c r="S5" s="113"/>
      <c r="T5" s="109"/>
      <c r="U5" s="109"/>
      <c r="V5" s="109"/>
      <c r="W5" s="109"/>
      <c r="X5" s="109"/>
      <c r="Y5" s="109"/>
      <c r="Z5" s="109"/>
      <c r="AA5" s="109"/>
      <c r="AB5" s="113"/>
      <c r="AC5" s="113"/>
      <c r="AD5" s="109"/>
      <c r="AE5" s="109"/>
      <c r="AF5" s="109"/>
      <c r="AG5" s="109"/>
      <c r="AH5" s="109"/>
      <c r="AI5" s="109"/>
      <c r="AJ5" s="109"/>
      <c r="AK5" s="108"/>
      <c r="AL5" s="113"/>
      <c r="AM5" s="113"/>
      <c r="AN5" s="109"/>
      <c r="AO5" s="109"/>
      <c r="AP5" s="109"/>
      <c r="AQ5" s="109"/>
      <c r="AR5" s="109"/>
      <c r="AS5" s="109"/>
      <c r="AT5" s="109"/>
      <c r="AU5" s="108"/>
      <c r="AV5" s="108"/>
    </row>
    <row r="6" spans="1:52" s="70" customFormat="1" ht="52" customHeight="1">
      <c r="A6" s="73">
        <v>2</v>
      </c>
      <c r="B6" s="85" t="s">
        <v>302</v>
      </c>
      <c r="C6" s="77" t="s">
        <v>301</v>
      </c>
      <c r="D6" s="77" t="s">
        <v>0</v>
      </c>
      <c r="E6" s="82">
        <f t="shared" si="0"/>
        <v>47081.899999999994</v>
      </c>
      <c r="F6" s="82">
        <f>11086.4+1805.3+8352.9+11772+13863.3</f>
        <v>46879.899999999994</v>
      </c>
      <c r="G6" s="82">
        <f>100+102</f>
        <v>202</v>
      </c>
      <c r="H6" s="109"/>
      <c r="I6" s="109">
        <f>67+23+66+52+66</f>
        <v>274</v>
      </c>
      <c r="J6" s="109">
        <f>1</f>
        <v>1</v>
      </c>
      <c r="K6" s="109"/>
      <c r="L6" s="109"/>
      <c r="M6" s="109"/>
      <c r="N6" s="109">
        <f>1</f>
        <v>1</v>
      </c>
      <c r="O6" s="109"/>
      <c r="P6" s="109"/>
      <c r="Q6" s="109"/>
      <c r="R6" s="109"/>
      <c r="S6" s="109"/>
      <c r="T6" s="109"/>
      <c r="U6" s="109"/>
      <c r="V6" s="109"/>
      <c r="W6" s="109"/>
      <c r="X6" s="109"/>
      <c r="Y6" s="109"/>
      <c r="Z6" s="109"/>
      <c r="AA6" s="109"/>
      <c r="AB6" s="109"/>
      <c r="AC6" s="109"/>
      <c r="AD6" s="109"/>
      <c r="AE6" s="109"/>
      <c r="AF6" s="109"/>
      <c r="AG6" s="109"/>
      <c r="AH6" s="109"/>
      <c r="AI6" s="109"/>
      <c r="AJ6" s="109"/>
      <c r="AK6" s="108"/>
      <c r="AL6" s="109"/>
      <c r="AM6" s="109"/>
      <c r="AN6" s="109"/>
      <c r="AO6" s="109"/>
      <c r="AP6" s="109"/>
      <c r="AQ6" s="109"/>
      <c r="AR6" s="109"/>
      <c r="AS6" s="109"/>
      <c r="AT6" s="109"/>
      <c r="AU6" s="108"/>
      <c r="AV6" s="108"/>
    </row>
    <row r="7" spans="1:52" ht="71.25" customHeight="1">
      <c r="A7" s="73">
        <v>3</v>
      </c>
      <c r="B7" s="103" t="s">
        <v>300</v>
      </c>
      <c r="C7" s="77">
        <v>2019</v>
      </c>
      <c r="D7" s="77" t="s">
        <v>0</v>
      </c>
      <c r="E7" s="82">
        <f t="shared" si="0"/>
        <v>48507</v>
      </c>
      <c r="F7" s="82">
        <f>45971.8+2535.2</f>
        <v>48507</v>
      </c>
      <c r="G7" s="82"/>
      <c r="H7" s="109"/>
      <c r="I7" s="109">
        <f>684+21</f>
        <v>705</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8"/>
      <c r="AL7" s="109"/>
      <c r="AM7" s="109"/>
      <c r="AN7" s="109"/>
      <c r="AO7" s="109"/>
      <c r="AP7" s="109"/>
      <c r="AQ7" s="109"/>
      <c r="AR7" s="109"/>
      <c r="AS7" s="109"/>
      <c r="AT7" s="109"/>
      <c r="AU7" s="108"/>
      <c r="AV7" s="108"/>
      <c r="AZ7" s="115"/>
    </row>
    <row r="8" spans="1:52" ht="55.5" customHeight="1">
      <c r="A8" s="73">
        <v>4</v>
      </c>
      <c r="B8" s="103" t="s">
        <v>299</v>
      </c>
      <c r="C8" s="77">
        <v>2020</v>
      </c>
      <c r="D8" s="77" t="s">
        <v>0</v>
      </c>
      <c r="E8" s="82">
        <f t="shared" si="0"/>
        <v>4050.7</v>
      </c>
      <c r="F8" s="82">
        <f>2726.4+1324.3</f>
        <v>4050.7</v>
      </c>
      <c r="G8" s="82"/>
      <c r="H8" s="109"/>
      <c r="I8" s="109"/>
      <c r="J8" s="109"/>
      <c r="K8" s="109">
        <f>9+17</f>
        <v>26</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8"/>
      <c r="AL8" s="109"/>
      <c r="AM8" s="109"/>
      <c r="AN8" s="109"/>
      <c r="AO8" s="109"/>
      <c r="AP8" s="109"/>
      <c r="AQ8" s="109"/>
      <c r="AR8" s="109"/>
      <c r="AS8" s="109"/>
      <c r="AT8" s="109"/>
      <c r="AU8" s="108"/>
      <c r="AV8" s="108"/>
    </row>
    <row r="9" spans="1:52" ht="72" customHeight="1">
      <c r="A9" s="73">
        <v>5</v>
      </c>
      <c r="B9" s="103" t="s">
        <v>298</v>
      </c>
      <c r="C9" s="77" t="s">
        <v>297</v>
      </c>
      <c r="D9" s="77" t="s">
        <v>0</v>
      </c>
      <c r="E9" s="82">
        <f t="shared" si="0"/>
        <v>3560.6000000000004</v>
      </c>
      <c r="F9" s="82">
        <f>2303.9</f>
        <v>2303.9</v>
      </c>
      <c r="G9" s="82">
        <f>1143.7+113</f>
        <v>1256.7</v>
      </c>
      <c r="H9" s="109"/>
      <c r="I9" s="109"/>
      <c r="J9" s="109"/>
      <c r="K9" s="109">
        <f>27</f>
        <v>27</v>
      </c>
      <c r="L9" s="109">
        <f>33</f>
        <v>33</v>
      </c>
      <c r="M9" s="109"/>
      <c r="N9" s="109">
        <v>3</v>
      </c>
      <c r="O9" s="109"/>
      <c r="P9" s="109"/>
      <c r="Q9" s="109"/>
      <c r="R9" s="109"/>
      <c r="S9" s="109"/>
      <c r="T9" s="109"/>
      <c r="U9" s="109">
        <v>27</v>
      </c>
      <c r="V9" s="109">
        <v>33</v>
      </c>
      <c r="W9" s="109"/>
      <c r="X9" s="109">
        <v>2</v>
      </c>
      <c r="Y9" s="109"/>
      <c r="Z9" s="109"/>
      <c r="AA9" s="109"/>
      <c r="AB9" s="109"/>
      <c r="AC9" s="109"/>
      <c r="AD9" s="109"/>
      <c r="AE9" s="109"/>
      <c r="AF9" s="109"/>
      <c r="AG9" s="109"/>
      <c r="AH9" s="109"/>
      <c r="AI9" s="109"/>
      <c r="AJ9" s="109"/>
      <c r="AK9" s="108"/>
      <c r="AL9" s="109"/>
      <c r="AM9" s="109"/>
      <c r="AN9" s="109"/>
      <c r="AO9" s="109"/>
      <c r="AP9" s="109"/>
      <c r="AQ9" s="109"/>
      <c r="AR9" s="109"/>
      <c r="AS9" s="109"/>
      <c r="AT9" s="109"/>
      <c r="AU9" s="108"/>
      <c r="AV9" s="114"/>
    </row>
    <row r="10" spans="1:52" ht="54" customHeight="1">
      <c r="A10" s="73">
        <v>6</v>
      </c>
      <c r="B10" s="103" t="s">
        <v>296</v>
      </c>
      <c r="C10" s="77" t="s">
        <v>262</v>
      </c>
      <c r="D10" s="77" t="s">
        <v>0</v>
      </c>
      <c r="E10" s="82">
        <f t="shared" si="0"/>
        <v>9754.0999999999985</v>
      </c>
      <c r="F10" s="82">
        <f>4865.9+4787.4+100.8</f>
        <v>9754.0999999999985</v>
      </c>
      <c r="G10" s="82"/>
      <c r="H10" s="109"/>
      <c r="I10" s="109"/>
      <c r="J10" s="109"/>
      <c r="K10" s="109">
        <f>36</f>
        <v>36</v>
      </c>
      <c r="L10" s="109"/>
      <c r="M10" s="109">
        <f>26+2</f>
        <v>28</v>
      </c>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8"/>
      <c r="AL10" s="109"/>
      <c r="AM10" s="109"/>
      <c r="AN10" s="109"/>
      <c r="AO10" s="109"/>
      <c r="AP10" s="109"/>
      <c r="AQ10" s="109"/>
      <c r="AR10" s="109"/>
      <c r="AS10" s="109"/>
      <c r="AT10" s="109"/>
      <c r="AU10" s="108"/>
      <c r="AV10" s="108"/>
    </row>
    <row r="11" spans="1:52" ht="55.5" customHeight="1">
      <c r="A11" s="73">
        <v>7</v>
      </c>
      <c r="B11" s="74" t="s">
        <v>295</v>
      </c>
      <c r="C11" s="73">
        <v>2021</v>
      </c>
      <c r="D11" s="77" t="s">
        <v>0</v>
      </c>
      <c r="E11" s="82">
        <f t="shared" si="0"/>
        <v>26094.400000000001</v>
      </c>
      <c r="F11" s="82">
        <f>26094.4</f>
        <v>26094.400000000001</v>
      </c>
      <c r="G11" s="72"/>
      <c r="H11" s="109"/>
      <c r="I11" s="109"/>
      <c r="J11" s="109"/>
      <c r="K11" s="109"/>
      <c r="L11" s="109"/>
      <c r="M11" s="109">
        <f>62</f>
        <v>62</v>
      </c>
      <c r="N11" s="109"/>
      <c r="O11" s="109"/>
      <c r="P11" s="109"/>
      <c r="Q11" s="109"/>
      <c r="R11" s="109"/>
      <c r="S11" s="109"/>
      <c r="T11" s="109"/>
      <c r="U11" s="109"/>
      <c r="V11" s="109"/>
      <c r="W11" s="109">
        <v>5</v>
      </c>
      <c r="X11" s="109"/>
      <c r="Y11" s="109"/>
      <c r="Z11" s="109"/>
      <c r="AA11" s="109"/>
      <c r="AB11" s="109"/>
      <c r="AC11" s="109"/>
      <c r="AD11" s="109"/>
      <c r="AE11" s="109"/>
      <c r="AF11" s="109"/>
      <c r="AG11" s="109"/>
      <c r="AH11" s="109"/>
      <c r="AI11" s="109"/>
      <c r="AJ11" s="109"/>
      <c r="AK11" s="108"/>
      <c r="AL11" s="109"/>
      <c r="AM11" s="109"/>
      <c r="AN11" s="109"/>
      <c r="AO11" s="109"/>
      <c r="AP11" s="109"/>
      <c r="AQ11" s="109"/>
      <c r="AR11" s="109"/>
      <c r="AS11" s="109"/>
      <c r="AT11" s="109"/>
      <c r="AU11" s="108"/>
      <c r="AV11" s="114"/>
    </row>
    <row r="12" spans="1:52" ht="55.5" customHeight="1">
      <c r="A12" s="73">
        <v>8</v>
      </c>
      <c r="B12" s="74" t="s">
        <v>294</v>
      </c>
      <c r="C12" s="73" t="s">
        <v>293</v>
      </c>
      <c r="D12" s="77" t="s">
        <v>0</v>
      </c>
      <c r="E12" s="82">
        <f t="shared" si="0"/>
        <v>63557.100000000006</v>
      </c>
      <c r="F12" s="82">
        <f>10000+7114.6+25730.9+18207.3+2504.3</f>
        <v>63557.100000000006</v>
      </c>
      <c r="G12" s="72"/>
      <c r="H12" s="109"/>
      <c r="I12" s="109"/>
      <c r="J12" s="109"/>
      <c r="K12" s="109"/>
      <c r="L12" s="109"/>
      <c r="M12" s="109"/>
      <c r="N12" s="109"/>
      <c r="O12" s="109">
        <f>118+79+118+230</f>
        <v>545</v>
      </c>
      <c r="P12" s="109"/>
      <c r="Q12" s="109">
        <f>9</f>
        <v>9</v>
      </c>
      <c r="R12" s="109"/>
      <c r="S12" s="109"/>
      <c r="T12" s="109"/>
      <c r="U12" s="109"/>
      <c r="V12" s="109"/>
      <c r="W12" s="109"/>
      <c r="X12" s="109"/>
      <c r="Y12" s="109"/>
      <c r="Z12" s="109"/>
      <c r="AA12" s="109"/>
      <c r="AB12" s="109"/>
      <c r="AC12" s="109"/>
      <c r="AD12" s="109"/>
      <c r="AE12" s="109"/>
      <c r="AF12" s="109"/>
      <c r="AG12" s="109"/>
      <c r="AH12" s="109"/>
      <c r="AI12" s="109"/>
      <c r="AJ12" s="109"/>
      <c r="AK12" s="108"/>
      <c r="AL12" s="109"/>
      <c r="AM12" s="109"/>
      <c r="AN12" s="109"/>
      <c r="AO12" s="109"/>
      <c r="AP12" s="109"/>
      <c r="AQ12" s="109"/>
      <c r="AR12" s="109"/>
      <c r="AS12" s="109"/>
      <c r="AT12" s="109"/>
      <c r="AU12" s="108"/>
      <c r="AV12" s="108"/>
    </row>
    <row r="13" spans="1:52" ht="55.5" customHeight="1">
      <c r="A13" s="73">
        <v>9</v>
      </c>
      <c r="B13" s="103" t="s">
        <v>292</v>
      </c>
      <c r="C13" s="77">
        <v>2019</v>
      </c>
      <c r="D13" s="77" t="s">
        <v>0</v>
      </c>
      <c r="E13" s="82">
        <f t="shared" si="0"/>
        <v>20919.099999999999</v>
      </c>
      <c r="F13" s="82">
        <f>13422.9+2031.3+4650.5</f>
        <v>20104.699999999997</v>
      </c>
      <c r="G13" s="82">
        <f>814.4</f>
        <v>814.4</v>
      </c>
      <c r="H13" s="107">
        <f>9</f>
        <v>9</v>
      </c>
      <c r="I13" s="109">
        <f>206+18+37</f>
        <v>261</v>
      </c>
      <c r="J13" s="109"/>
      <c r="K13" s="109"/>
      <c r="L13" s="109"/>
      <c r="M13" s="109"/>
      <c r="N13" s="109"/>
      <c r="O13" s="109"/>
      <c r="P13" s="109"/>
      <c r="Q13" s="109"/>
      <c r="R13" s="109">
        <v>3</v>
      </c>
      <c r="S13" s="109"/>
      <c r="T13" s="109"/>
      <c r="U13" s="109"/>
      <c r="V13" s="109"/>
      <c r="W13" s="109"/>
      <c r="X13" s="109"/>
      <c r="Y13" s="109"/>
      <c r="Z13" s="109"/>
      <c r="AA13" s="109"/>
      <c r="AB13" s="109"/>
      <c r="AC13" s="109"/>
      <c r="AD13" s="109"/>
      <c r="AE13" s="109"/>
      <c r="AF13" s="109"/>
      <c r="AG13" s="109"/>
      <c r="AH13" s="109"/>
      <c r="AI13" s="109"/>
      <c r="AJ13" s="109"/>
      <c r="AK13" s="108"/>
      <c r="AL13" s="109"/>
      <c r="AM13" s="109"/>
      <c r="AN13" s="109"/>
      <c r="AO13" s="109"/>
      <c r="AP13" s="109"/>
      <c r="AQ13" s="109"/>
      <c r="AR13" s="109"/>
      <c r="AS13" s="109"/>
      <c r="AT13" s="109"/>
      <c r="AU13" s="108"/>
      <c r="AV13" s="114"/>
    </row>
    <row r="14" spans="1:52" ht="49.5" customHeight="1">
      <c r="A14" s="73">
        <v>10</v>
      </c>
      <c r="B14" s="103" t="s">
        <v>291</v>
      </c>
      <c r="C14" s="77">
        <v>2019</v>
      </c>
      <c r="D14" s="77" t="s">
        <v>0</v>
      </c>
      <c r="E14" s="82">
        <f t="shared" si="0"/>
        <v>2074.8000000000002</v>
      </c>
      <c r="F14" s="82">
        <v>2074.8000000000002</v>
      </c>
      <c r="G14" s="82"/>
      <c r="H14" s="109"/>
      <c r="I14" s="107">
        <v>19</v>
      </c>
      <c r="J14" s="109"/>
      <c r="K14" s="109"/>
      <c r="L14" s="109"/>
      <c r="M14" s="109"/>
      <c r="N14" s="109"/>
      <c r="O14" s="109"/>
      <c r="P14" s="109"/>
      <c r="Q14" s="109"/>
      <c r="R14" s="109"/>
      <c r="S14" s="109">
        <v>11</v>
      </c>
      <c r="T14" s="109"/>
      <c r="U14" s="109"/>
      <c r="V14" s="109"/>
      <c r="W14" s="109"/>
      <c r="X14" s="109"/>
      <c r="Y14" s="109"/>
      <c r="Z14" s="109"/>
      <c r="AA14" s="109"/>
      <c r="AB14" s="109"/>
      <c r="AC14" s="109"/>
      <c r="AD14" s="109"/>
      <c r="AE14" s="109"/>
      <c r="AF14" s="109"/>
      <c r="AG14" s="109"/>
      <c r="AH14" s="109"/>
      <c r="AI14" s="109"/>
      <c r="AJ14" s="109"/>
      <c r="AK14" s="108"/>
      <c r="AL14" s="109"/>
      <c r="AM14" s="109"/>
      <c r="AN14" s="109"/>
      <c r="AO14" s="109"/>
      <c r="AP14" s="109"/>
      <c r="AQ14" s="109"/>
      <c r="AR14" s="109"/>
      <c r="AS14" s="109"/>
      <c r="AT14" s="109"/>
      <c r="AU14" s="108"/>
      <c r="AV14" s="114"/>
    </row>
    <row r="15" spans="1:52" ht="75.75" customHeight="1">
      <c r="A15" s="73">
        <v>11</v>
      </c>
      <c r="B15" s="103" t="s">
        <v>290</v>
      </c>
      <c r="C15" s="77" t="s">
        <v>267</v>
      </c>
      <c r="D15" s="77" t="s">
        <v>0</v>
      </c>
      <c r="E15" s="82">
        <f t="shared" si="0"/>
        <v>43148.5</v>
      </c>
      <c r="F15" s="82">
        <f>23315.5+18873.4+888.2</f>
        <v>43077.1</v>
      </c>
      <c r="G15" s="82">
        <f>71.4</f>
        <v>71.400000000000006</v>
      </c>
      <c r="H15" s="109"/>
      <c r="I15" s="109">
        <f>40+18</f>
        <v>58</v>
      </c>
      <c r="J15" s="109">
        <v>1</v>
      </c>
      <c r="K15" s="109">
        <v>4</v>
      </c>
      <c r="L15" s="109"/>
      <c r="M15" s="109"/>
      <c r="N15" s="109"/>
      <c r="O15" s="109"/>
      <c r="P15" s="109"/>
      <c r="Q15" s="109"/>
      <c r="R15" s="109"/>
      <c r="S15" s="109"/>
      <c r="T15" s="109">
        <v>1</v>
      </c>
      <c r="U15" s="109">
        <v>3</v>
      </c>
      <c r="V15" s="109"/>
      <c r="W15" s="109"/>
      <c r="X15" s="109"/>
      <c r="Y15" s="109"/>
      <c r="Z15" s="109"/>
      <c r="AA15" s="109"/>
      <c r="AB15" s="109"/>
      <c r="AC15" s="109"/>
      <c r="AD15" s="109"/>
      <c r="AE15" s="109"/>
      <c r="AF15" s="107"/>
      <c r="AG15" s="107"/>
      <c r="AH15" s="109"/>
      <c r="AI15" s="109"/>
      <c r="AJ15" s="109"/>
      <c r="AK15" s="108"/>
      <c r="AL15" s="109"/>
      <c r="AM15" s="109"/>
      <c r="AN15" s="109"/>
      <c r="AO15" s="109"/>
      <c r="AP15" s="107"/>
      <c r="AQ15" s="107"/>
      <c r="AR15" s="109"/>
      <c r="AS15" s="109"/>
      <c r="AT15" s="109"/>
      <c r="AU15" s="108"/>
      <c r="AV15" s="114"/>
    </row>
    <row r="16" spans="1:52" ht="63" customHeight="1">
      <c r="A16" s="73">
        <v>12</v>
      </c>
      <c r="B16" s="103" t="s">
        <v>289</v>
      </c>
      <c r="C16" s="77">
        <v>2019</v>
      </c>
      <c r="D16" s="77" t="s">
        <v>0</v>
      </c>
      <c r="E16" s="82">
        <f t="shared" si="0"/>
        <v>162.69999999999999</v>
      </c>
      <c r="F16" s="82">
        <v>162.69999999999999</v>
      </c>
      <c r="G16" s="82"/>
      <c r="H16" s="109"/>
      <c r="I16" s="109">
        <v>4</v>
      </c>
      <c r="J16" s="109"/>
      <c r="K16" s="109"/>
      <c r="L16" s="109"/>
      <c r="M16" s="109"/>
      <c r="N16" s="109"/>
      <c r="O16" s="109"/>
      <c r="P16" s="109"/>
      <c r="Q16" s="109"/>
      <c r="R16" s="109"/>
      <c r="S16" s="109">
        <v>3</v>
      </c>
      <c r="T16" s="109"/>
      <c r="U16" s="109"/>
      <c r="V16" s="109"/>
      <c r="W16" s="109"/>
      <c r="X16" s="109"/>
      <c r="Y16" s="109"/>
      <c r="Z16" s="109"/>
      <c r="AA16" s="109"/>
      <c r="AB16" s="109"/>
      <c r="AC16" s="109"/>
      <c r="AD16" s="109"/>
      <c r="AE16" s="109"/>
      <c r="AF16" s="109"/>
      <c r="AG16" s="109"/>
      <c r="AH16" s="109"/>
      <c r="AI16" s="109"/>
      <c r="AJ16" s="109"/>
      <c r="AK16" s="108"/>
      <c r="AL16" s="109"/>
      <c r="AM16" s="109"/>
      <c r="AN16" s="109"/>
      <c r="AO16" s="109"/>
      <c r="AP16" s="109"/>
      <c r="AQ16" s="109"/>
      <c r="AR16" s="109"/>
      <c r="AS16" s="109"/>
      <c r="AT16" s="109"/>
      <c r="AU16" s="108"/>
      <c r="AV16" s="114"/>
    </row>
    <row r="17" spans="1:48" ht="42" customHeight="1">
      <c r="A17" s="132">
        <v>13</v>
      </c>
      <c r="B17" s="103" t="s">
        <v>288</v>
      </c>
      <c r="C17" s="77">
        <v>2021</v>
      </c>
      <c r="D17" s="77" t="s">
        <v>2</v>
      </c>
      <c r="E17" s="82">
        <f t="shared" si="0"/>
        <v>185522.30000000002</v>
      </c>
      <c r="F17" s="82">
        <f>170907.9+10361.7</f>
        <v>181269.6</v>
      </c>
      <c r="G17" s="82">
        <v>4252.7</v>
      </c>
      <c r="H17" s="109"/>
      <c r="I17" s="109"/>
      <c r="J17" s="109"/>
      <c r="K17" s="109"/>
      <c r="L17" s="109">
        <v>1</v>
      </c>
      <c r="M17" s="109">
        <f>57+14</f>
        <v>71</v>
      </c>
      <c r="N17" s="109"/>
      <c r="O17" s="109"/>
      <c r="P17" s="109"/>
      <c r="Q17" s="109"/>
      <c r="R17" s="109"/>
      <c r="S17" s="109"/>
      <c r="T17" s="109"/>
      <c r="U17" s="109"/>
      <c r="V17" s="109"/>
      <c r="W17" s="109">
        <v>1</v>
      </c>
      <c r="X17" s="109"/>
      <c r="Y17" s="109"/>
      <c r="Z17" s="109"/>
      <c r="AA17" s="109"/>
      <c r="AB17" s="109"/>
      <c r="AC17" s="109"/>
      <c r="AD17" s="109"/>
      <c r="AE17" s="109"/>
      <c r="AF17" s="109"/>
      <c r="AG17" s="109"/>
      <c r="AH17" s="109"/>
      <c r="AI17" s="109"/>
      <c r="AJ17" s="109"/>
      <c r="AK17" s="108"/>
      <c r="AL17" s="109"/>
      <c r="AM17" s="109"/>
      <c r="AN17" s="109"/>
      <c r="AO17" s="109"/>
      <c r="AP17" s="109"/>
      <c r="AQ17" s="109"/>
      <c r="AR17" s="109"/>
      <c r="AS17" s="109"/>
      <c r="AT17" s="109"/>
      <c r="AU17" s="108"/>
      <c r="AV17" s="114"/>
    </row>
    <row r="18" spans="1:48" ht="29.25" customHeight="1">
      <c r="A18" s="132"/>
      <c r="B18" s="74" t="s">
        <v>287</v>
      </c>
      <c r="C18" s="73">
        <v>2021</v>
      </c>
      <c r="D18" s="73" t="s">
        <v>12</v>
      </c>
      <c r="E18" s="82">
        <v>177017.8</v>
      </c>
      <c r="F18" s="82">
        <v>177017.8</v>
      </c>
      <c r="G18" s="72"/>
      <c r="H18" s="109"/>
      <c r="I18" s="109"/>
      <c r="J18" s="109"/>
      <c r="K18" s="109"/>
      <c r="L18" s="109"/>
      <c r="M18" s="109">
        <v>36</v>
      </c>
      <c r="N18" s="109"/>
      <c r="O18" s="109"/>
      <c r="P18" s="109"/>
      <c r="Q18" s="109"/>
      <c r="R18" s="109"/>
      <c r="S18" s="109"/>
      <c r="T18" s="109"/>
      <c r="U18" s="109"/>
      <c r="V18" s="109"/>
      <c r="W18" s="109">
        <v>21</v>
      </c>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row>
    <row r="19" spans="1:48" ht="36.75" customHeight="1">
      <c r="A19" s="132"/>
      <c r="B19" s="74" t="s">
        <v>286</v>
      </c>
      <c r="C19" s="73">
        <v>2021</v>
      </c>
      <c r="D19" s="73" t="s">
        <v>12</v>
      </c>
      <c r="E19" s="82">
        <v>346889.4</v>
      </c>
      <c r="F19" s="82">
        <v>346889.4</v>
      </c>
      <c r="G19" s="72"/>
      <c r="H19" s="109"/>
      <c r="I19" s="109"/>
      <c r="J19" s="109"/>
      <c r="K19" s="109"/>
      <c r="L19" s="109"/>
      <c r="M19" s="109">
        <v>111</v>
      </c>
      <c r="N19" s="109"/>
      <c r="O19" s="109"/>
      <c r="P19" s="109"/>
      <c r="Q19" s="109"/>
      <c r="R19" s="109"/>
      <c r="S19" s="109"/>
      <c r="T19" s="109"/>
      <c r="U19" s="109"/>
      <c r="V19" s="109"/>
      <c r="W19" s="109">
        <v>5</v>
      </c>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row>
    <row r="20" spans="1:48" ht="36.65" customHeight="1">
      <c r="A20" s="132"/>
      <c r="B20" s="74" t="s">
        <v>285</v>
      </c>
      <c r="C20" s="73">
        <v>2021</v>
      </c>
      <c r="D20" s="73" t="s">
        <v>12</v>
      </c>
      <c r="E20" s="82">
        <v>305140.7</v>
      </c>
      <c r="F20" s="82">
        <v>305140.7</v>
      </c>
      <c r="G20" s="72"/>
      <c r="H20" s="113"/>
      <c r="I20" s="113"/>
      <c r="J20" s="109"/>
      <c r="K20" s="109"/>
      <c r="L20" s="109"/>
      <c r="M20" s="109">
        <v>42</v>
      </c>
      <c r="N20" s="109"/>
      <c r="O20" s="109"/>
      <c r="P20" s="109"/>
      <c r="Q20" s="109"/>
      <c r="R20" s="113"/>
      <c r="S20" s="113"/>
      <c r="T20" s="109"/>
      <c r="U20" s="109"/>
      <c r="V20" s="109"/>
      <c r="W20" s="109">
        <v>3</v>
      </c>
      <c r="X20" s="109"/>
      <c r="Y20" s="109"/>
      <c r="Z20" s="109"/>
      <c r="AA20" s="109"/>
      <c r="AB20" s="113"/>
      <c r="AC20" s="113"/>
      <c r="AD20" s="109"/>
      <c r="AE20" s="109"/>
      <c r="AF20" s="109"/>
      <c r="AG20" s="109"/>
      <c r="AH20" s="109"/>
      <c r="AI20" s="109"/>
      <c r="AJ20" s="109"/>
      <c r="AK20" s="109"/>
      <c r="AL20" s="113"/>
      <c r="AM20" s="113"/>
      <c r="AN20" s="109"/>
      <c r="AO20" s="109"/>
      <c r="AP20" s="109"/>
      <c r="AQ20" s="109"/>
      <c r="AR20" s="109"/>
      <c r="AS20" s="109"/>
      <c r="AT20" s="109"/>
      <c r="AU20" s="109"/>
      <c r="AV20" s="109"/>
    </row>
    <row r="21" spans="1:48" ht="34.5" customHeight="1">
      <c r="A21" s="132"/>
      <c r="B21" s="74" t="s">
        <v>284</v>
      </c>
      <c r="C21" s="73">
        <v>2021</v>
      </c>
      <c r="D21" s="73" t="s">
        <v>12</v>
      </c>
      <c r="E21" s="82">
        <v>18951.3</v>
      </c>
      <c r="F21" s="82">
        <v>18951.3</v>
      </c>
      <c r="G21" s="72"/>
      <c r="H21" s="109"/>
      <c r="I21" s="109"/>
      <c r="J21" s="109"/>
      <c r="K21" s="109"/>
      <c r="L21" s="109"/>
      <c r="M21" s="109">
        <v>3</v>
      </c>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row>
    <row r="22" spans="1:48" ht="39.75" customHeight="1">
      <c r="A22" s="132"/>
      <c r="B22" s="74" t="s">
        <v>283</v>
      </c>
      <c r="C22" s="73">
        <v>2021</v>
      </c>
      <c r="D22" s="73" t="s">
        <v>12</v>
      </c>
      <c r="E22" s="82">
        <v>40444.9</v>
      </c>
      <c r="F22" s="82">
        <v>40444.9</v>
      </c>
      <c r="G22" s="72"/>
      <c r="H22" s="112"/>
      <c r="I22" s="112"/>
      <c r="J22" s="112"/>
      <c r="K22" s="112"/>
      <c r="L22" s="112"/>
      <c r="M22" s="112">
        <v>2</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row>
    <row r="23" spans="1:48" ht="41.15" customHeight="1">
      <c r="A23" s="132"/>
      <c r="B23" s="74" t="s">
        <v>282</v>
      </c>
      <c r="C23" s="73">
        <v>2021</v>
      </c>
      <c r="D23" s="73" t="s">
        <v>12</v>
      </c>
      <c r="E23" s="82">
        <v>194962.2</v>
      </c>
      <c r="F23" s="82">
        <v>188510.9</v>
      </c>
      <c r="G23" s="72"/>
      <c r="H23" s="109"/>
      <c r="I23" s="109"/>
      <c r="J23" s="109"/>
      <c r="K23" s="109"/>
      <c r="L23" s="109"/>
      <c r="M23" s="109">
        <v>138</v>
      </c>
      <c r="N23" s="109"/>
      <c r="O23" s="109"/>
      <c r="P23" s="109"/>
      <c r="Q23" s="109"/>
      <c r="R23" s="109"/>
      <c r="S23" s="109"/>
      <c r="T23" s="109"/>
      <c r="U23" s="109"/>
      <c r="V23" s="109"/>
      <c r="W23" s="109">
        <v>11</v>
      </c>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11" t="s">
        <v>279</v>
      </c>
    </row>
    <row r="24" spans="1:48" ht="48" customHeight="1">
      <c r="A24" s="132"/>
      <c r="B24" s="74" t="s">
        <v>281</v>
      </c>
      <c r="C24" s="73">
        <v>2022</v>
      </c>
      <c r="D24" s="73" t="s">
        <v>12</v>
      </c>
      <c r="E24" s="82">
        <v>216.7</v>
      </c>
      <c r="F24" s="82"/>
      <c r="G24" s="82">
        <v>216.7</v>
      </c>
      <c r="H24" s="109"/>
      <c r="I24" s="109"/>
      <c r="J24" s="109"/>
      <c r="K24" s="109"/>
      <c r="L24" s="109"/>
      <c r="M24" s="109"/>
      <c r="N24" s="109"/>
      <c r="O24" s="109">
        <v>2</v>
      </c>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row>
    <row r="25" spans="1:48" ht="29.15" customHeight="1">
      <c r="A25" s="132"/>
      <c r="B25" s="74" t="s">
        <v>280</v>
      </c>
      <c r="C25" s="73">
        <v>2022</v>
      </c>
      <c r="D25" s="73" t="s">
        <v>12</v>
      </c>
      <c r="E25" s="82">
        <v>21915.4</v>
      </c>
      <c r="F25" s="82">
        <v>18942.599999999999</v>
      </c>
      <c r="G25" s="72"/>
      <c r="H25" s="109"/>
      <c r="I25" s="109"/>
      <c r="J25" s="109"/>
      <c r="K25" s="109"/>
      <c r="L25" s="109"/>
      <c r="M25" s="109"/>
      <c r="N25" s="109"/>
      <c r="O25" s="109">
        <v>1</v>
      </c>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11" t="s">
        <v>279</v>
      </c>
    </row>
    <row r="26" spans="1:48" ht="43.5" customHeight="1">
      <c r="A26" s="132"/>
      <c r="B26" s="74" t="s">
        <v>278</v>
      </c>
      <c r="C26" s="73">
        <v>2022</v>
      </c>
      <c r="D26" s="73" t="s">
        <v>12</v>
      </c>
      <c r="E26" s="82">
        <v>29849.3</v>
      </c>
      <c r="F26" s="82">
        <v>29849.3</v>
      </c>
      <c r="G26" s="72"/>
      <c r="H26" s="109"/>
      <c r="I26" s="109"/>
      <c r="J26" s="109"/>
      <c r="K26" s="109"/>
      <c r="L26" s="109"/>
      <c r="M26" s="109"/>
      <c r="N26" s="109"/>
      <c r="O26" s="109">
        <v>3</v>
      </c>
      <c r="P26" s="109"/>
      <c r="Q26" s="109"/>
      <c r="R26" s="109"/>
      <c r="S26" s="109"/>
      <c r="T26" s="109"/>
      <c r="U26" s="109"/>
      <c r="V26" s="109"/>
      <c r="W26" s="109"/>
      <c r="X26" s="109">
        <v>3</v>
      </c>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row>
    <row r="27" spans="1:48" ht="31" customHeight="1">
      <c r="A27" s="132"/>
      <c r="B27" s="74" t="s">
        <v>277</v>
      </c>
      <c r="C27" s="73">
        <v>2022</v>
      </c>
      <c r="D27" s="73" t="s">
        <v>12</v>
      </c>
      <c r="E27" s="82">
        <v>1659.5</v>
      </c>
      <c r="F27" s="82">
        <v>1659.5</v>
      </c>
      <c r="G27" s="72"/>
      <c r="H27" s="109"/>
      <c r="I27" s="109"/>
      <c r="J27" s="109"/>
      <c r="K27" s="109"/>
      <c r="L27" s="109"/>
      <c r="M27" s="109"/>
      <c r="N27" s="109"/>
      <c r="O27" s="109">
        <v>5</v>
      </c>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row>
    <row r="28" spans="1:48" ht="29.15" customHeight="1">
      <c r="A28" s="132"/>
      <c r="B28" s="74" t="s">
        <v>276</v>
      </c>
      <c r="C28" s="73">
        <v>2022</v>
      </c>
      <c r="D28" s="73" t="s">
        <v>12</v>
      </c>
      <c r="E28" s="82">
        <v>2680.4</v>
      </c>
      <c r="F28" s="82">
        <v>1628.4</v>
      </c>
      <c r="G28" s="72">
        <v>1052</v>
      </c>
      <c r="H28" s="109"/>
      <c r="I28" s="109"/>
      <c r="J28" s="109"/>
      <c r="K28" s="109"/>
      <c r="L28" s="109"/>
      <c r="M28" s="109"/>
      <c r="N28" s="109">
        <v>2</v>
      </c>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row>
    <row r="29" spans="1:48" ht="34" customHeight="1">
      <c r="A29" s="132"/>
      <c r="B29" s="74" t="s">
        <v>275</v>
      </c>
      <c r="C29" s="73">
        <v>2022</v>
      </c>
      <c r="D29" s="73" t="s">
        <v>12</v>
      </c>
      <c r="E29" s="110">
        <v>2140.1999999999998</v>
      </c>
      <c r="F29" s="82"/>
      <c r="G29" s="82">
        <v>2140.1999999999998</v>
      </c>
      <c r="H29" s="109"/>
      <c r="I29" s="109"/>
      <c r="J29" s="109"/>
      <c r="K29" s="109"/>
      <c r="L29" s="109"/>
      <c r="M29" s="109"/>
      <c r="N29" s="109"/>
      <c r="O29" s="109"/>
      <c r="P29" s="109">
        <v>2</v>
      </c>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row>
    <row r="30" spans="1:48" ht="27">
      <c r="A30" s="132"/>
      <c r="B30" s="74" t="s">
        <v>274</v>
      </c>
      <c r="C30" s="73">
        <v>2022</v>
      </c>
      <c r="D30" s="73" t="s">
        <v>12</v>
      </c>
      <c r="E30" s="110">
        <v>109809.8</v>
      </c>
      <c r="F30" s="82">
        <v>82069</v>
      </c>
      <c r="G30" s="72">
        <v>840</v>
      </c>
      <c r="H30" s="109"/>
      <c r="I30" s="109"/>
      <c r="J30" s="109"/>
      <c r="K30" s="109"/>
      <c r="L30" s="109"/>
      <c r="M30" s="109"/>
      <c r="N30" s="109"/>
      <c r="O30" s="109">
        <v>59</v>
      </c>
      <c r="P30" s="109"/>
      <c r="Q30" s="109"/>
      <c r="R30" s="109"/>
      <c r="S30" s="109"/>
      <c r="T30" s="109"/>
      <c r="U30" s="109"/>
      <c r="V30" s="109"/>
      <c r="W30" s="109"/>
      <c r="X30" s="109"/>
      <c r="Y30" s="109">
        <v>17</v>
      </c>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row>
    <row r="31" spans="1:48" ht="37.5" customHeight="1">
      <c r="A31" s="132"/>
      <c r="B31" s="74" t="s">
        <v>273</v>
      </c>
      <c r="C31" s="73">
        <v>2023</v>
      </c>
      <c r="D31" s="73" t="s">
        <v>12</v>
      </c>
      <c r="E31" s="82">
        <v>59029.599999999999</v>
      </c>
      <c r="F31" s="82">
        <v>59029.599999999999</v>
      </c>
      <c r="G31" s="72"/>
      <c r="H31" s="109"/>
      <c r="I31" s="109"/>
      <c r="J31" s="109"/>
      <c r="K31" s="109"/>
      <c r="L31" s="109"/>
      <c r="M31" s="109"/>
      <c r="N31" s="109"/>
      <c r="O31" s="109"/>
      <c r="P31" s="109"/>
      <c r="Q31" s="109">
        <v>1</v>
      </c>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row>
    <row r="32" spans="1:48" ht="29.15" customHeight="1">
      <c r="A32" s="73">
        <v>14</v>
      </c>
      <c r="B32" s="103" t="s">
        <v>272</v>
      </c>
      <c r="C32" s="77">
        <v>2019</v>
      </c>
      <c r="D32" s="77" t="s">
        <v>4</v>
      </c>
      <c r="E32" s="82">
        <f t="shared" ref="E32:E63" si="1">F32+G32</f>
        <v>2296.9</v>
      </c>
      <c r="F32" s="82">
        <v>2296.9</v>
      </c>
      <c r="G32" s="82"/>
      <c r="H32" s="109"/>
      <c r="I32" s="107">
        <v>14</v>
      </c>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8"/>
      <c r="AL32" s="109"/>
      <c r="AM32" s="109"/>
      <c r="AN32" s="109"/>
      <c r="AO32" s="109"/>
      <c r="AP32" s="109"/>
      <c r="AQ32" s="109"/>
      <c r="AR32" s="109"/>
      <c r="AS32" s="109"/>
      <c r="AT32" s="109"/>
      <c r="AU32" s="108"/>
      <c r="AV32" s="108"/>
    </row>
    <row r="33" spans="1:48" s="70" customFormat="1" ht="57" customHeight="1">
      <c r="A33" s="73">
        <v>15</v>
      </c>
      <c r="B33" s="103" t="s">
        <v>271</v>
      </c>
      <c r="C33" s="77" t="s">
        <v>258</v>
      </c>
      <c r="D33" s="77" t="s">
        <v>9</v>
      </c>
      <c r="E33" s="82">
        <f t="shared" si="1"/>
        <v>507339.89999999991</v>
      </c>
      <c r="F33" s="82">
        <f>90977.4+392626.8+735.3+14533.3+8467.1</f>
        <v>507339.89999999991</v>
      </c>
      <c r="G33" s="82"/>
      <c r="H33" s="109"/>
      <c r="I33" s="109"/>
      <c r="J33" s="109"/>
      <c r="K33" s="109"/>
      <c r="L33" s="109"/>
      <c r="M33" s="109">
        <f>878</f>
        <v>878</v>
      </c>
      <c r="N33" s="109"/>
      <c r="O33" s="109">
        <f>237+2+52</f>
        <v>291</v>
      </c>
      <c r="P33" s="109"/>
      <c r="Q33" s="109">
        <f>26+5</f>
        <v>31</v>
      </c>
      <c r="R33" s="109"/>
      <c r="S33" s="109"/>
      <c r="T33" s="109"/>
      <c r="U33" s="109"/>
      <c r="V33" s="109"/>
      <c r="W33" s="109"/>
      <c r="X33" s="109"/>
      <c r="Y33" s="109"/>
      <c r="Z33" s="109"/>
      <c r="AA33" s="109"/>
      <c r="AB33" s="109"/>
      <c r="AC33" s="109"/>
      <c r="AD33" s="109"/>
      <c r="AE33" s="109"/>
      <c r="AF33" s="109"/>
      <c r="AG33" s="109"/>
      <c r="AH33" s="109"/>
      <c r="AI33" s="109"/>
      <c r="AJ33" s="109"/>
      <c r="AK33" s="108"/>
      <c r="AL33" s="109"/>
      <c r="AM33" s="109"/>
      <c r="AN33" s="109"/>
      <c r="AO33" s="109"/>
      <c r="AP33" s="109"/>
      <c r="AQ33" s="109"/>
      <c r="AR33" s="109"/>
      <c r="AS33" s="109"/>
      <c r="AT33" s="109"/>
      <c r="AU33" s="108"/>
      <c r="AV33" s="108"/>
    </row>
    <row r="34" spans="1:48" s="70" customFormat="1" ht="48" customHeight="1">
      <c r="A34" s="73">
        <v>16</v>
      </c>
      <c r="B34" s="74" t="s">
        <v>270</v>
      </c>
      <c r="C34" s="73">
        <v>2022</v>
      </c>
      <c r="D34" s="77" t="s">
        <v>10</v>
      </c>
      <c r="E34" s="82">
        <f t="shared" si="1"/>
        <v>3869.1</v>
      </c>
      <c r="F34" s="82">
        <v>3869.1</v>
      </c>
      <c r="G34" s="72"/>
      <c r="H34" s="109"/>
      <c r="I34" s="109"/>
      <c r="J34" s="109"/>
      <c r="K34" s="109"/>
      <c r="L34" s="109"/>
      <c r="M34" s="109"/>
      <c r="N34" s="109"/>
      <c r="O34" s="109">
        <v>6</v>
      </c>
      <c r="P34" s="109"/>
      <c r="Q34" s="109"/>
      <c r="R34" s="109"/>
      <c r="S34" s="109"/>
      <c r="T34" s="109"/>
      <c r="U34" s="109"/>
      <c r="V34" s="109"/>
      <c r="W34" s="109"/>
      <c r="X34" s="109"/>
      <c r="Y34" s="109"/>
      <c r="Z34" s="109"/>
      <c r="AA34" s="109"/>
      <c r="AB34" s="109"/>
      <c r="AC34" s="109"/>
      <c r="AD34" s="109"/>
      <c r="AE34" s="109"/>
      <c r="AF34" s="109"/>
      <c r="AG34" s="109"/>
      <c r="AH34" s="109"/>
      <c r="AI34" s="109"/>
      <c r="AJ34" s="109"/>
      <c r="AK34" s="108"/>
      <c r="AL34" s="109"/>
      <c r="AM34" s="109"/>
      <c r="AN34" s="109"/>
      <c r="AO34" s="109"/>
      <c r="AP34" s="109"/>
      <c r="AQ34" s="109"/>
      <c r="AR34" s="109"/>
      <c r="AS34" s="109"/>
      <c r="AT34" s="109"/>
      <c r="AU34" s="108"/>
      <c r="AV34" s="108"/>
    </row>
    <row r="35" spans="1:48" s="70" customFormat="1" ht="32.25" customHeight="1">
      <c r="A35" s="73">
        <v>17</v>
      </c>
      <c r="B35" s="103" t="s">
        <v>269</v>
      </c>
      <c r="C35" s="77">
        <v>2021</v>
      </c>
      <c r="D35" s="77" t="s">
        <v>10</v>
      </c>
      <c r="E35" s="82">
        <f t="shared" si="1"/>
        <v>27596.1</v>
      </c>
      <c r="F35" s="82">
        <v>27596.1</v>
      </c>
      <c r="G35" s="82"/>
      <c r="H35" s="109"/>
      <c r="I35" s="109"/>
      <c r="J35" s="109"/>
      <c r="K35" s="109"/>
      <c r="L35" s="109"/>
      <c r="M35" s="109">
        <v>18</v>
      </c>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8"/>
      <c r="AL35" s="109"/>
      <c r="AM35" s="109"/>
      <c r="AN35" s="109"/>
      <c r="AO35" s="109"/>
      <c r="AP35" s="109"/>
      <c r="AQ35" s="109"/>
      <c r="AR35" s="109"/>
      <c r="AS35" s="109"/>
      <c r="AT35" s="109"/>
      <c r="AU35" s="108"/>
      <c r="AV35" s="108"/>
    </row>
    <row r="36" spans="1:48" s="70" customFormat="1" ht="60" customHeight="1">
      <c r="A36" s="73">
        <v>18</v>
      </c>
      <c r="B36" s="74" t="s">
        <v>268</v>
      </c>
      <c r="C36" s="73" t="s">
        <v>267</v>
      </c>
      <c r="D36" s="73" t="s">
        <v>266</v>
      </c>
      <c r="E36" s="82">
        <f t="shared" si="1"/>
        <v>367</v>
      </c>
      <c r="F36" s="82">
        <v>367</v>
      </c>
      <c r="G36" s="72"/>
      <c r="H36" s="109"/>
      <c r="I36" s="109">
        <v>10</v>
      </c>
      <c r="J36" s="109"/>
      <c r="K36" s="109">
        <v>2</v>
      </c>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8"/>
      <c r="AL36" s="109"/>
      <c r="AM36" s="109"/>
      <c r="AN36" s="109"/>
      <c r="AO36" s="109"/>
      <c r="AP36" s="109"/>
      <c r="AQ36" s="109"/>
      <c r="AR36" s="109"/>
      <c r="AS36" s="109"/>
      <c r="AT36" s="109"/>
      <c r="AU36" s="108"/>
      <c r="AV36" s="108"/>
    </row>
    <row r="37" spans="1:48" s="70" customFormat="1" ht="42.65" customHeight="1">
      <c r="A37" s="73">
        <v>19</v>
      </c>
      <c r="B37" s="103" t="s">
        <v>265</v>
      </c>
      <c r="C37" s="77" t="s">
        <v>264</v>
      </c>
      <c r="D37" s="77" t="s">
        <v>15</v>
      </c>
      <c r="E37" s="82">
        <f t="shared" si="1"/>
        <v>46082.499999999993</v>
      </c>
      <c r="F37" s="82">
        <f>26380.8+4504.3+7044.7+8152.7</f>
        <v>46082.499999999993</v>
      </c>
      <c r="G37" s="82"/>
      <c r="H37" s="109"/>
      <c r="I37" s="109"/>
      <c r="J37" s="109"/>
      <c r="K37" s="109"/>
      <c r="L37" s="109"/>
      <c r="M37" s="109">
        <f>15+26</f>
        <v>41</v>
      </c>
      <c r="N37" s="109"/>
      <c r="O37" s="109">
        <f>85+13</f>
        <v>98</v>
      </c>
      <c r="P37" s="109"/>
      <c r="Q37" s="109"/>
      <c r="R37" s="109"/>
      <c r="S37" s="109"/>
      <c r="T37" s="109"/>
      <c r="U37" s="109"/>
      <c r="V37" s="109"/>
      <c r="W37" s="109"/>
      <c r="X37" s="109"/>
      <c r="Y37" s="109"/>
      <c r="Z37" s="109"/>
      <c r="AA37" s="109"/>
      <c r="AB37" s="109"/>
      <c r="AC37" s="109"/>
      <c r="AD37" s="109"/>
      <c r="AE37" s="109"/>
      <c r="AF37" s="109"/>
      <c r="AG37" s="109"/>
      <c r="AH37" s="109"/>
      <c r="AI37" s="109"/>
      <c r="AJ37" s="109"/>
      <c r="AK37" s="108"/>
      <c r="AL37" s="109"/>
      <c r="AM37" s="109"/>
      <c r="AN37" s="109"/>
      <c r="AO37" s="109"/>
      <c r="AP37" s="109"/>
      <c r="AQ37" s="109"/>
      <c r="AR37" s="109"/>
      <c r="AS37" s="109"/>
      <c r="AT37" s="109"/>
      <c r="AU37" s="108"/>
      <c r="AV37" s="108"/>
    </row>
    <row r="38" spans="1:48" s="70" customFormat="1" ht="72.75" customHeight="1">
      <c r="A38" s="73">
        <v>20</v>
      </c>
      <c r="B38" s="103" t="s">
        <v>263</v>
      </c>
      <c r="C38" s="77" t="s">
        <v>262</v>
      </c>
      <c r="D38" s="77" t="s">
        <v>15</v>
      </c>
      <c r="E38" s="82">
        <f t="shared" si="1"/>
        <v>529772.80000000005</v>
      </c>
      <c r="F38" s="82">
        <f>75318.9+123275.1+112034.8+33368.2+120111.8+2598.4+53241.6+9824</f>
        <v>529772.80000000005</v>
      </c>
      <c r="G38" s="82"/>
      <c r="H38" s="109"/>
      <c r="I38" s="109"/>
      <c r="J38" s="109"/>
      <c r="K38" s="109">
        <f>228+664+462</f>
        <v>1354</v>
      </c>
      <c r="L38" s="109"/>
      <c r="M38" s="109">
        <f>122+440+13+272+6</f>
        <v>853</v>
      </c>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8"/>
      <c r="AL38" s="109"/>
      <c r="AM38" s="109"/>
      <c r="AN38" s="109"/>
      <c r="AO38" s="109"/>
      <c r="AP38" s="109"/>
      <c r="AQ38" s="109"/>
      <c r="AR38" s="109"/>
      <c r="AS38" s="109"/>
      <c r="AT38" s="109"/>
      <c r="AU38" s="108"/>
      <c r="AV38" s="108"/>
    </row>
    <row r="39" spans="1:48" s="70" customFormat="1" ht="57.65" customHeight="1">
      <c r="A39" s="73">
        <v>21</v>
      </c>
      <c r="B39" s="103" t="s">
        <v>261</v>
      </c>
      <c r="C39" s="77">
        <v>2019</v>
      </c>
      <c r="D39" s="77" t="s">
        <v>15</v>
      </c>
      <c r="E39" s="82">
        <f t="shared" si="1"/>
        <v>10034.9</v>
      </c>
      <c r="F39" s="82">
        <v>10034.9</v>
      </c>
      <c r="G39" s="82"/>
      <c r="H39" s="71"/>
      <c r="I39" s="107">
        <v>5</v>
      </c>
      <c r="J39" s="71"/>
      <c r="K39" s="71"/>
      <c r="L39" s="71"/>
      <c r="M39" s="71"/>
      <c r="N39" s="71"/>
      <c r="O39" s="71"/>
      <c r="P39" s="71"/>
      <c r="Q39" s="71"/>
      <c r="R39" s="71"/>
      <c r="S39" s="107">
        <v>1</v>
      </c>
      <c r="T39" s="71"/>
      <c r="U39" s="71"/>
      <c r="V39" s="71"/>
      <c r="W39" s="71"/>
      <c r="X39" s="71"/>
      <c r="Y39" s="71"/>
      <c r="Z39" s="71"/>
      <c r="AA39" s="71"/>
      <c r="AB39" s="71"/>
      <c r="AC39" s="71"/>
      <c r="AD39" s="71"/>
      <c r="AE39" s="71"/>
      <c r="AF39" s="71"/>
      <c r="AG39" s="71"/>
      <c r="AH39" s="71"/>
      <c r="AI39" s="71"/>
      <c r="AJ39" s="71"/>
      <c r="AK39" s="76"/>
      <c r="AL39" s="71"/>
      <c r="AM39" s="71"/>
      <c r="AN39" s="71"/>
      <c r="AO39" s="71"/>
      <c r="AP39" s="71"/>
      <c r="AQ39" s="71"/>
      <c r="AR39" s="71"/>
      <c r="AS39" s="71"/>
      <c r="AT39" s="71"/>
      <c r="AU39" s="76"/>
      <c r="AV39" s="76"/>
    </row>
    <row r="40" spans="1:48" s="70" customFormat="1" ht="32.5" customHeight="1">
      <c r="A40" s="73">
        <v>22</v>
      </c>
      <c r="B40" s="103" t="s">
        <v>260</v>
      </c>
      <c r="C40" s="77">
        <v>2019</v>
      </c>
      <c r="D40" s="77" t="s">
        <v>15</v>
      </c>
      <c r="E40" s="82">
        <f t="shared" si="1"/>
        <v>844.8</v>
      </c>
      <c r="F40" s="82">
        <v>844.8</v>
      </c>
      <c r="G40" s="82"/>
      <c r="H40" s="71"/>
      <c r="I40" s="107">
        <v>4</v>
      </c>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6"/>
      <c r="AL40" s="71"/>
      <c r="AM40" s="71"/>
      <c r="AN40" s="71"/>
      <c r="AO40" s="71"/>
      <c r="AP40" s="71"/>
      <c r="AQ40" s="71"/>
      <c r="AR40" s="71"/>
      <c r="AS40" s="71"/>
      <c r="AT40" s="71"/>
      <c r="AU40" s="76"/>
      <c r="AV40" s="76"/>
    </row>
    <row r="41" spans="1:48" s="70" customFormat="1" ht="89.25" customHeight="1">
      <c r="A41" s="73">
        <v>23</v>
      </c>
      <c r="B41" s="103" t="s">
        <v>259</v>
      </c>
      <c r="C41" s="77" t="s">
        <v>258</v>
      </c>
      <c r="D41" s="77" t="s">
        <v>15</v>
      </c>
      <c r="E41" s="82">
        <f t="shared" si="1"/>
        <v>97848.7</v>
      </c>
      <c r="F41" s="82">
        <f>90600+7140.9</f>
        <v>97740.9</v>
      </c>
      <c r="G41" s="82">
        <f>107.8</f>
        <v>107.8</v>
      </c>
      <c r="H41" s="71"/>
      <c r="I41" s="71"/>
      <c r="J41" s="71"/>
      <c r="K41" s="71"/>
      <c r="L41" s="71"/>
      <c r="M41" s="107">
        <f>412</f>
        <v>412</v>
      </c>
      <c r="N41" s="71"/>
      <c r="O41" s="107">
        <f>60</f>
        <v>60</v>
      </c>
      <c r="P41" s="107">
        <f>1</f>
        <v>1</v>
      </c>
      <c r="Q41" s="71"/>
      <c r="R41" s="71"/>
      <c r="S41" s="71"/>
      <c r="T41" s="71"/>
      <c r="U41" s="71"/>
      <c r="V41" s="71"/>
      <c r="W41" s="71"/>
      <c r="X41" s="71"/>
      <c r="Y41" s="71"/>
      <c r="Z41" s="71"/>
      <c r="AA41" s="71"/>
      <c r="AB41" s="71"/>
      <c r="AC41" s="71"/>
      <c r="AD41" s="71"/>
      <c r="AE41" s="71"/>
      <c r="AF41" s="71"/>
      <c r="AG41" s="71"/>
      <c r="AH41" s="71"/>
      <c r="AI41" s="71"/>
      <c r="AJ41" s="71"/>
      <c r="AK41" s="76"/>
      <c r="AL41" s="71"/>
      <c r="AM41" s="71"/>
      <c r="AN41" s="71"/>
      <c r="AO41" s="71"/>
      <c r="AP41" s="71"/>
      <c r="AQ41" s="71"/>
      <c r="AR41" s="71"/>
      <c r="AS41" s="71"/>
      <c r="AT41" s="71"/>
      <c r="AU41" s="76"/>
      <c r="AV41" s="76"/>
    </row>
    <row r="42" spans="1:48" ht="45" customHeight="1">
      <c r="A42" s="73">
        <v>24</v>
      </c>
      <c r="B42" s="103" t="s">
        <v>257</v>
      </c>
      <c r="C42" s="77">
        <v>2021</v>
      </c>
      <c r="D42" s="77" t="s">
        <v>15</v>
      </c>
      <c r="E42" s="82">
        <f t="shared" si="1"/>
        <v>202135.7</v>
      </c>
      <c r="F42" s="82">
        <v>202135.7</v>
      </c>
      <c r="G42" s="82"/>
      <c r="H42" s="92"/>
      <c r="I42" s="92"/>
      <c r="J42" s="92"/>
      <c r="K42" s="92"/>
      <c r="L42" s="92"/>
      <c r="M42" s="92"/>
      <c r="N42" s="92"/>
      <c r="O42" s="92">
        <v>64</v>
      </c>
      <c r="P42" s="92"/>
      <c r="Q42" s="92"/>
      <c r="R42" s="92"/>
      <c r="S42" s="92"/>
      <c r="T42" s="92"/>
      <c r="U42" s="92"/>
      <c r="V42" s="92"/>
      <c r="W42" s="92"/>
      <c r="X42" s="92"/>
      <c r="Y42" s="92"/>
      <c r="Z42" s="92"/>
      <c r="AA42" s="92"/>
      <c r="AB42" s="71"/>
      <c r="AC42" s="71"/>
      <c r="AD42" s="71"/>
      <c r="AE42" s="71"/>
      <c r="AF42" s="71"/>
      <c r="AG42" s="71"/>
      <c r="AH42" s="71"/>
      <c r="AI42" s="71"/>
      <c r="AJ42" s="71"/>
      <c r="AK42" s="76"/>
      <c r="AL42" s="71"/>
      <c r="AM42" s="71"/>
      <c r="AN42" s="71"/>
      <c r="AO42" s="71"/>
      <c r="AP42" s="71"/>
      <c r="AQ42" s="71"/>
      <c r="AR42" s="71"/>
      <c r="AS42" s="71"/>
      <c r="AT42" s="71"/>
      <c r="AU42" s="76"/>
      <c r="AV42" s="76"/>
    </row>
    <row r="43" spans="1:48" s="70" customFormat="1" ht="39.75" customHeight="1">
      <c r="A43" s="105">
        <v>25</v>
      </c>
      <c r="B43" s="103" t="s">
        <v>256</v>
      </c>
      <c r="C43" s="77">
        <v>2021</v>
      </c>
      <c r="D43" s="77" t="s">
        <v>12</v>
      </c>
      <c r="E43" s="82">
        <f t="shared" si="1"/>
        <v>1584.3</v>
      </c>
      <c r="F43" s="82">
        <v>1584.3</v>
      </c>
      <c r="G43" s="82"/>
      <c r="H43" s="92"/>
      <c r="I43" s="92"/>
      <c r="J43" s="92"/>
      <c r="K43" s="92"/>
      <c r="L43" s="92"/>
      <c r="M43" s="92">
        <v>7</v>
      </c>
      <c r="N43" s="92"/>
      <c r="O43" s="92"/>
      <c r="P43" s="92"/>
      <c r="Q43" s="92"/>
      <c r="R43" s="92"/>
      <c r="S43" s="92"/>
      <c r="T43" s="92"/>
      <c r="U43" s="92"/>
      <c r="V43" s="92"/>
      <c r="W43" s="92"/>
      <c r="X43" s="92"/>
      <c r="Y43" s="92"/>
      <c r="Z43" s="92"/>
      <c r="AA43" s="92"/>
      <c r="AB43" s="71"/>
      <c r="AC43" s="71"/>
      <c r="AD43" s="71"/>
      <c r="AE43" s="71"/>
      <c r="AF43" s="71"/>
      <c r="AG43" s="71"/>
      <c r="AH43" s="71"/>
      <c r="AI43" s="71"/>
      <c r="AJ43" s="71"/>
      <c r="AK43" s="76"/>
      <c r="AL43" s="71"/>
      <c r="AM43" s="71"/>
      <c r="AN43" s="71"/>
      <c r="AO43" s="71"/>
      <c r="AP43" s="71"/>
      <c r="AQ43" s="71"/>
      <c r="AR43" s="71"/>
      <c r="AS43" s="71"/>
      <c r="AT43" s="71"/>
      <c r="AU43" s="76"/>
      <c r="AV43" s="76"/>
    </row>
    <row r="44" spans="1:48" s="70" customFormat="1" ht="58.5" customHeight="1">
      <c r="A44" s="105">
        <v>26</v>
      </c>
      <c r="B44" s="74" t="s">
        <v>255</v>
      </c>
      <c r="C44" s="73">
        <v>2022</v>
      </c>
      <c r="D44" s="73" t="s">
        <v>13</v>
      </c>
      <c r="E44" s="82">
        <f t="shared" si="1"/>
        <v>18076.7</v>
      </c>
      <c r="F44" s="82">
        <v>18076.7</v>
      </c>
      <c r="G44" s="72"/>
      <c r="H44" s="92"/>
      <c r="I44" s="92"/>
      <c r="J44" s="92"/>
      <c r="K44" s="92"/>
      <c r="L44" s="92"/>
      <c r="M44" s="92"/>
      <c r="N44" s="92"/>
      <c r="O44" s="92">
        <v>53</v>
      </c>
      <c r="P44" s="92"/>
      <c r="Q44" s="92"/>
      <c r="R44" s="92"/>
      <c r="S44" s="92"/>
      <c r="T44" s="92"/>
      <c r="U44" s="92"/>
      <c r="V44" s="92"/>
      <c r="W44" s="92"/>
      <c r="X44" s="92"/>
      <c r="Y44" s="92">
        <v>13</v>
      </c>
      <c r="Z44" s="92"/>
      <c r="AA44" s="92"/>
      <c r="AB44" s="71"/>
      <c r="AC44" s="71"/>
      <c r="AD44" s="71"/>
      <c r="AE44" s="71"/>
      <c r="AF44" s="71"/>
      <c r="AG44" s="71"/>
      <c r="AH44" s="71"/>
      <c r="AI44" s="71"/>
      <c r="AJ44" s="71"/>
      <c r="AK44" s="76"/>
      <c r="AL44" s="71"/>
      <c r="AM44" s="71"/>
      <c r="AN44" s="71"/>
      <c r="AO44" s="71"/>
      <c r="AP44" s="71"/>
      <c r="AQ44" s="71"/>
      <c r="AR44" s="71"/>
      <c r="AS44" s="71"/>
      <c r="AT44" s="71"/>
      <c r="AU44" s="76"/>
      <c r="AV44" s="76"/>
    </row>
    <row r="45" spans="1:48" s="106" customFormat="1" ht="61.5" customHeight="1">
      <c r="A45" s="105">
        <v>27</v>
      </c>
      <c r="B45" s="74" t="s">
        <v>254</v>
      </c>
      <c r="C45" s="73">
        <v>2022</v>
      </c>
      <c r="D45" s="73" t="s">
        <v>13</v>
      </c>
      <c r="E45" s="82">
        <f t="shared" si="1"/>
        <v>2078.8000000000002</v>
      </c>
      <c r="F45" s="82">
        <v>2078.8000000000002</v>
      </c>
      <c r="G45" s="72"/>
      <c r="H45" s="92"/>
      <c r="I45" s="92"/>
      <c r="J45" s="92"/>
      <c r="K45" s="92"/>
      <c r="L45" s="92"/>
      <c r="M45" s="92"/>
      <c r="N45" s="92"/>
      <c r="O45" s="92">
        <v>11</v>
      </c>
      <c r="P45" s="92"/>
      <c r="Q45" s="92"/>
      <c r="R45" s="92"/>
      <c r="S45" s="92"/>
      <c r="T45" s="92"/>
      <c r="U45" s="92"/>
      <c r="V45" s="92"/>
      <c r="W45" s="92"/>
      <c r="X45" s="92"/>
      <c r="Y45" s="92">
        <v>4</v>
      </c>
      <c r="Z45" s="92"/>
      <c r="AA45" s="92"/>
      <c r="AB45" s="71"/>
      <c r="AC45" s="71"/>
      <c r="AD45" s="71"/>
      <c r="AE45" s="71"/>
      <c r="AF45" s="71"/>
      <c r="AG45" s="71"/>
      <c r="AH45" s="71"/>
      <c r="AI45" s="71"/>
      <c r="AJ45" s="71"/>
      <c r="AK45" s="76"/>
      <c r="AL45" s="71"/>
      <c r="AM45" s="71"/>
      <c r="AN45" s="71"/>
      <c r="AO45" s="71"/>
      <c r="AP45" s="71"/>
      <c r="AQ45" s="71"/>
      <c r="AR45" s="71"/>
      <c r="AS45" s="71"/>
      <c r="AT45" s="71"/>
      <c r="AU45" s="76"/>
      <c r="AV45" s="76"/>
    </row>
    <row r="46" spans="1:48" s="106" customFormat="1" ht="64.5" customHeight="1">
      <c r="A46" s="105">
        <v>28</v>
      </c>
      <c r="B46" s="74" t="s">
        <v>253</v>
      </c>
      <c r="C46" s="73">
        <v>2022</v>
      </c>
      <c r="D46" s="73" t="s">
        <v>13</v>
      </c>
      <c r="E46" s="82">
        <f t="shared" si="1"/>
        <v>2000</v>
      </c>
      <c r="F46" s="82">
        <v>2000</v>
      </c>
      <c r="G46" s="72"/>
      <c r="H46" s="92"/>
      <c r="I46" s="92"/>
      <c r="J46" s="92"/>
      <c r="K46" s="92"/>
      <c r="L46" s="92"/>
      <c r="M46" s="92"/>
      <c r="N46" s="92"/>
      <c r="O46" s="92">
        <v>2</v>
      </c>
      <c r="P46" s="92"/>
      <c r="Q46" s="92"/>
      <c r="R46" s="92"/>
      <c r="S46" s="92"/>
      <c r="T46" s="92"/>
      <c r="U46" s="92"/>
      <c r="V46" s="92"/>
      <c r="W46" s="92"/>
      <c r="X46" s="92"/>
      <c r="Y46" s="92"/>
      <c r="Z46" s="92"/>
      <c r="AA46" s="92"/>
      <c r="AB46" s="71"/>
      <c r="AC46" s="71"/>
      <c r="AD46" s="71"/>
      <c r="AE46" s="71"/>
      <c r="AF46" s="71"/>
      <c r="AG46" s="71"/>
      <c r="AH46" s="71"/>
      <c r="AI46" s="71"/>
      <c r="AJ46" s="71"/>
      <c r="AK46" s="76"/>
      <c r="AL46" s="71"/>
      <c r="AM46" s="71"/>
      <c r="AN46" s="71"/>
      <c r="AO46" s="71"/>
      <c r="AP46" s="71"/>
      <c r="AQ46" s="71"/>
      <c r="AR46" s="71"/>
      <c r="AS46" s="71"/>
      <c r="AT46" s="71"/>
      <c r="AU46" s="76"/>
      <c r="AV46" s="76"/>
    </row>
    <row r="47" spans="1:48" ht="48" customHeight="1">
      <c r="A47" s="105">
        <v>29</v>
      </c>
      <c r="B47" s="74" t="s">
        <v>252</v>
      </c>
      <c r="C47" s="73">
        <v>2021</v>
      </c>
      <c r="D47" s="73" t="s">
        <v>13</v>
      </c>
      <c r="E47" s="82">
        <f t="shared" si="1"/>
        <v>874.7</v>
      </c>
      <c r="F47" s="82">
        <v>874.7</v>
      </c>
      <c r="G47" s="72"/>
      <c r="H47" s="71"/>
      <c r="I47" s="71"/>
      <c r="J47" s="71"/>
      <c r="K47" s="71"/>
      <c r="L47" s="71"/>
      <c r="M47" s="71">
        <v>2</v>
      </c>
      <c r="N47" s="71"/>
      <c r="O47" s="71"/>
      <c r="P47" s="71"/>
      <c r="Q47" s="71"/>
      <c r="R47" s="71"/>
      <c r="S47" s="71"/>
      <c r="T47" s="71"/>
      <c r="U47" s="71"/>
      <c r="V47" s="71"/>
      <c r="W47" s="71"/>
      <c r="X47" s="71"/>
      <c r="Y47" s="71"/>
      <c r="Z47" s="71"/>
      <c r="AA47" s="71"/>
      <c r="AB47" s="71"/>
      <c r="AC47" s="71"/>
      <c r="AD47" s="71"/>
      <c r="AE47" s="71"/>
      <c r="AF47" s="71"/>
      <c r="AG47" s="71"/>
      <c r="AH47" s="71"/>
      <c r="AI47" s="71"/>
      <c r="AJ47" s="71"/>
      <c r="AK47" s="76"/>
      <c r="AL47" s="71"/>
      <c r="AM47" s="71"/>
      <c r="AN47" s="71"/>
      <c r="AO47" s="71"/>
      <c r="AP47" s="71"/>
      <c r="AQ47" s="71"/>
      <c r="AR47" s="71"/>
      <c r="AS47" s="71"/>
      <c r="AT47" s="71"/>
      <c r="AU47" s="76"/>
      <c r="AV47" s="76"/>
    </row>
    <row r="48" spans="1:48" s="70" customFormat="1" ht="44.25" customHeight="1">
      <c r="A48" s="105">
        <v>30</v>
      </c>
      <c r="B48" s="103" t="s">
        <v>251</v>
      </c>
      <c r="C48" s="77">
        <v>2021</v>
      </c>
      <c r="D48" s="77" t="s">
        <v>12</v>
      </c>
      <c r="E48" s="82">
        <f t="shared" si="1"/>
        <v>52246.7</v>
      </c>
      <c r="F48" s="82">
        <v>52246.7</v>
      </c>
      <c r="G48" s="82"/>
      <c r="H48" s="71"/>
      <c r="I48" s="71"/>
      <c r="J48" s="71"/>
      <c r="K48" s="71"/>
      <c r="L48" s="71"/>
      <c r="M48" s="71">
        <v>190</v>
      </c>
      <c r="N48" s="71"/>
      <c r="O48" s="71"/>
      <c r="P48" s="71"/>
      <c r="Q48" s="71"/>
      <c r="R48" s="71"/>
      <c r="S48" s="71"/>
      <c r="T48" s="71"/>
      <c r="U48" s="71"/>
      <c r="V48" s="71"/>
      <c r="W48" s="71"/>
      <c r="X48" s="71"/>
      <c r="Y48" s="71"/>
      <c r="Z48" s="71"/>
      <c r="AA48" s="71"/>
      <c r="AB48" s="71"/>
      <c r="AC48" s="71"/>
      <c r="AD48" s="71"/>
      <c r="AE48" s="71"/>
      <c r="AF48" s="71"/>
      <c r="AG48" s="71"/>
      <c r="AH48" s="71"/>
      <c r="AI48" s="71"/>
      <c r="AJ48" s="71"/>
      <c r="AK48" s="76"/>
      <c r="AL48" s="71"/>
      <c r="AM48" s="71"/>
      <c r="AN48" s="71"/>
      <c r="AO48" s="71"/>
      <c r="AP48" s="71"/>
      <c r="AQ48" s="71"/>
      <c r="AR48" s="71"/>
      <c r="AS48" s="71"/>
      <c r="AT48" s="71"/>
      <c r="AU48" s="76"/>
      <c r="AV48" s="76"/>
    </row>
    <row r="49" spans="1:48" s="70" customFormat="1" ht="36.75" customHeight="1">
      <c r="A49" s="133">
        <v>31</v>
      </c>
      <c r="B49" s="103" t="s">
        <v>250</v>
      </c>
      <c r="C49" s="77">
        <v>2020</v>
      </c>
      <c r="D49" s="77" t="s">
        <v>0</v>
      </c>
      <c r="E49" s="82">
        <f t="shared" si="1"/>
        <v>22780.3</v>
      </c>
      <c r="F49" s="82">
        <v>22780.3</v>
      </c>
      <c r="G49" s="82"/>
      <c r="H49" s="71"/>
      <c r="I49" s="71"/>
      <c r="J49" s="71"/>
      <c r="K49" s="71">
        <v>25</v>
      </c>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6"/>
      <c r="AL49" s="71"/>
      <c r="AM49" s="71"/>
      <c r="AN49" s="71"/>
      <c r="AO49" s="71"/>
      <c r="AP49" s="71"/>
      <c r="AQ49" s="71"/>
      <c r="AR49" s="71"/>
      <c r="AS49" s="71"/>
      <c r="AT49" s="71"/>
      <c r="AU49" s="76"/>
      <c r="AV49" s="76"/>
    </row>
    <row r="50" spans="1:48" s="70" customFormat="1" ht="41.25" customHeight="1">
      <c r="A50" s="133"/>
      <c r="B50" s="103" t="s">
        <v>249</v>
      </c>
      <c r="C50" s="77">
        <v>2020</v>
      </c>
      <c r="D50" s="77" t="s">
        <v>0</v>
      </c>
      <c r="E50" s="82">
        <f t="shared" si="1"/>
        <v>589.70000000000005</v>
      </c>
      <c r="F50" s="82">
        <v>589.70000000000005</v>
      </c>
      <c r="G50" s="82"/>
      <c r="H50" s="71"/>
      <c r="I50" s="71"/>
      <c r="J50" s="71"/>
      <c r="K50" s="71">
        <v>5</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6"/>
      <c r="AL50" s="71"/>
      <c r="AM50" s="71"/>
      <c r="AN50" s="71"/>
      <c r="AO50" s="71"/>
      <c r="AP50" s="71"/>
      <c r="AQ50" s="71"/>
      <c r="AR50" s="71"/>
      <c r="AS50" s="71"/>
      <c r="AT50" s="71"/>
      <c r="AU50" s="76"/>
      <c r="AV50" s="76"/>
    </row>
    <row r="51" spans="1:48" s="70" customFormat="1" ht="27.65" customHeight="1">
      <c r="A51" s="133">
        <v>32</v>
      </c>
      <c r="B51" s="134" t="s">
        <v>248</v>
      </c>
      <c r="C51" s="73">
        <v>2019</v>
      </c>
      <c r="D51" s="73" t="s">
        <v>16</v>
      </c>
      <c r="E51" s="82">
        <f t="shared" si="1"/>
        <v>14086.7</v>
      </c>
      <c r="F51" s="82">
        <v>14086.7</v>
      </c>
      <c r="G51" s="72"/>
      <c r="H51" s="71"/>
      <c r="I51" s="71">
        <v>38</v>
      </c>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6"/>
      <c r="AL51" s="71"/>
      <c r="AM51" s="71"/>
      <c r="AN51" s="71"/>
      <c r="AO51" s="71"/>
      <c r="AP51" s="71"/>
      <c r="AQ51" s="71"/>
      <c r="AR51" s="71"/>
      <c r="AS51" s="71"/>
      <c r="AT51" s="71"/>
      <c r="AU51" s="76"/>
      <c r="AV51" s="76"/>
    </row>
    <row r="52" spans="1:48" s="70" customFormat="1" ht="22.5" customHeight="1">
      <c r="A52" s="133"/>
      <c r="B52" s="135"/>
      <c r="C52" s="73">
        <v>2019</v>
      </c>
      <c r="D52" s="73" t="s">
        <v>16</v>
      </c>
      <c r="E52" s="82">
        <f t="shared" si="1"/>
        <v>9397</v>
      </c>
      <c r="F52" s="82">
        <v>9397</v>
      </c>
      <c r="G52" s="72"/>
      <c r="H52" s="71"/>
      <c r="I52" s="71">
        <v>23</v>
      </c>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6"/>
      <c r="AL52" s="71"/>
      <c r="AM52" s="71"/>
      <c r="AN52" s="71"/>
      <c r="AO52" s="71"/>
      <c r="AP52" s="71"/>
      <c r="AQ52" s="71"/>
      <c r="AR52" s="71"/>
      <c r="AS52" s="71"/>
      <c r="AT52" s="71"/>
      <c r="AU52" s="76"/>
      <c r="AV52" s="104"/>
    </row>
    <row r="53" spans="1:48" s="70" customFormat="1" ht="17.149999999999999" customHeight="1">
      <c r="A53" s="133"/>
      <c r="B53" s="135"/>
      <c r="C53" s="73">
        <v>2020</v>
      </c>
      <c r="D53" s="73" t="s">
        <v>16</v>
      </c>
      <c r="E53" s="82">
        <f t="shared" si="1"/>
        <v>58861.4</v>
      </c>
      <c r="F53" s="82">
        <v>58861.4</v>
      </c>
      <c r="G53" s="72"/>
      <c r="H53" s="71"/>
      <c r="I53" s="71"/>
      <c r="J53" s="71"/>
      <c r="K53" s="71">
        <v>197</v>
      </c>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6"/>
      <c r="AL53" s="71"/>
      <c r="AM53" s="71"/>
      <c r="AN53" s="71"/>
      <c r="AO53" s="71"/>
      <c r="AP53" s="71"/>
      <c r="AQ53" s="71"/>
      <c r="AR53" s="71"/>
      <c r="AS53" s="71"/>
      <c r="AT53" s="71"/>
      <c r="AU53" s="76"/>
      <c r="AV53" s="104"/>
    </row>
    <row r="54" spans="1:48" s="70" customFormat="1" ht="20.149999999999999" customHeight="1">
      <c r="A54" s="133"/>
      <c r="B54" s="135"/>
      <c r="C54" s="73">
        <v>2020</v>
      </c>
      <c r="D54" s="73" t="s">
        <v>16</v>
      </c>
      <c r="E54" s="82">
        <f t="shared" si="1"/>
        <v>7974.8</v>
      </c>
      <c r="F54" s="82">
        <v>7974.8</v>
      </c>
      <c r="G54" s="72"/>
      <c r="H54" s="71"/>
      <c r="I54" s="71"/>
      <c r="J54" s="71"/>
      <c r="K54" s="71">
        <v>15</v>
      </c>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6"/>
      <c r="AL54" s="71"/>
      <c r="AM54" s="71"/>
      <c r="AN54" s="71"/>
      <c r="AO54" s="71"/>
      <c r="AP54" s="71"/>
      <c r="AQ54" s="71"/>
      <c r="AR54" s="71"/>
      <c r="AS54" s="71"/>
      <c r="AT54" s="71"/>
      <c r="AU54" s="76"/>
      <c r="AV54" s="104"/>
    </row>
    <row r="55" spans="1:48" s="70" customFormat="1" ht="17.149999999999999" customHeight="1">
      <c r="A55" s="133"/>
      <c r="B55" s="135"/>
      <c r="C55" s="73">
        <v>2020</v>
      </c>
      <c r="D55" s="73" t="s">
        <v>16</v>
      </c>
      <c r="E55" s="82">
        <f t="shared" si="1"/>
        <v>17142.8</v>
      </c>
      <c r="F55" s="82">
        <v>17142.8</v>
      </c>
      <c r="G55" s="72"/>
      <c r="H55" s="71"/>
      <c r="I55" s="71"/>
      <c r="J55" s="71"/>
      <c r="K55" s="71">
        <v>52</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6"/>
      <c r="AL55" s="71"/>
      <c r="AM55" s="71"/>
      <c r="AN55" s="71"/>
      <c r="AO55" s="71"/>
      <c r="AP55" s="71"/>
      <c r="AQ55" s="71"/>
      <c r="AR55" s="71"/>
      <c r="AS55" s="71"/>
      <c r="AT55" s="71"/>
      <c r="AU55" s="76"/>
      <c r="AV55" s="104"/>
    </row>
    <row r="56" spans="1:48" s="70" customFormat="1" ht="24" customHeight="1">
      <c r="A56" s="133"/>
      <c r="B56" s="136"/>
      <c r="C56" s="73">
        <v>2021</v>
      </c>
      <c r="D56" s="73" t="s">
        <v>16</v>
      </c>
      <c r="E56" s="82">
        <f t="shared" si="1"/>
        <v>12527.4</v>
      </c>
      <c r="F56" s="82">
        <v>12527.4</v>
      </c>
      <c r="G56" s="72"/>
      <c r="H56" s="71"/>
      <c r="I56" s="71"/>
      <c r="J56" s="71"/>
      <c r="K56" s="71"/>
      <c r="L56" s="71"/>
      <c r="M56" s="71">
        <v>15</v>
      </c>
      <c r="N56" s="71"/>
      <c r="O56" s="71"/>
      <c r="P56" s="71"/>
      <c r="Q56" s="71"/>
      <c r="R56" s="71"/>
      <c r="S56" s="71"/>
      <c r="T56" s="71"/>
      <c r="U56" s="71"/>
      <c r="V56" s="71"/>
      <c r="W56" s="71"/>
      <c r="X56" s="71"/>
      <c r="Y56" s="71"/>
      <c r="Z56" s="71"/>
      <c r="AA56" s="71"/>
      <c r="AB56" s="71"/>
      <c r="AC56" s="71"/>
      <c r="AD56" s="71"/>
      <c r="AE56" s="71"/>
      <c r="AF56" s="71"/>
      <c r="AG56" s="71"/>
      <c r="AH56" s="71"/>
      <c r="AI56" s="71"/>
      <c r="AJ56" s="71"/>
      <c r="AK56" s="76"/>
      <c r="AL56" s="71"/>
      <c r="AM56" s="71"/>
      <c r="AN56" s="71"/>
      <c r="AO56" s="71"/>
      <c r="AP56" s="71"/>
      <c r="AQ56" s="71"/>
      <c r="AR56" s="71"/>
      <c r="AS56" s="71"/>
      <c r="AT56" s="71"/>
      <c r="AU56" s="76"/>
      <c r="AV56" s="104"/>
    </row>
    <row r="57" spans="1:48" s="70" customFormat="1" ht="73.5" customHeight="1">
      <c r="A57" s="73">
        <v>33</v>
      </c>
      <c r="B57" s="74" t="s">
        <v>247</v>
      </c>
      <c r="C57" s="73">
        <v>2022</v>
      </c>
      <c r="D57" s="73" t="s">
        <v>15</v>
      </c>
      <c r="E57" s="82">
        <f t="shared" si="1"/>
        <v>838.4</v>
      </c>
      <c r="F57" s="82">
        <v>838.4</v>
      </c>
      <c r="G57" s="72"/>
      <c r="H57" s="92"/>
      <c r="I57" s="92"/>
      <c r="J57" s="92"/>
      <c r="K57" s="92"/>
      <c r="L57" s="92"/>
      <c r="M57" s="92"/>
      <c r="N57" s="92"/>
      <c r="O57" s="92">
        <v>18</v>
      </c>
      <c r="P57" s="92"/>
      <c r="Q57" s="92"/>
      <c r="R57" s="92"/>
      <c r="S57" s="92"/>
      <c r="T57" s="92"/>
      <c r="U57" s="92"/>
      <c r="V57" s="92"/>
      <c r="W57" s="92"/>
      <c r="X57" s="92"/>
      <c r="Y57" s="92"/>
      <c r="Z57" s="92"/>
      <c r="AA57" s="92"/>
      <c r="AB57" s="71"/>
      <c r="AC57" s="71"/>
      <c r="AD57" s="71"/>
      <c r="AE57" s="71"/>
      <c r="AF57" s="71"/>
      <c r="AG57" s="71"/>
      <c r="AH57" s="71"/>
      <c r="AI57" s="71"/>
      <c r="AJ57" s="71"/>
      <c r="AK57" s="76"/>
      <c r="AL57" s="71"/>
      <c r="AM57" s="71"/>
      <c r="AN57" s="71"/>
      <c r="AO57" s="71"/>
      <c r="AP57" s="71"/>
      <c r="AQ57" s="71"/>
      <c r="AR57" s="71"/>
      <c r="AS57" s="71"/>
      <c r="AT57" s="71"/>
      <c r="AU57" s="76"/>
      <c r="AV57" s="76"/>
    </row>
    <row r="58" spans="1:48" s="70" customFormat="1" ht="44.15" customHeight="1">
      <c r="A58" s="73">
        <v>34</v>
      </c>
      <c r="B58" s="103" t="s">
        <v>246</v>
      </c>
      <c r="C58" s="77">
        <v>2020</v>
      </c>
      <c r="D58" s="77" t="s">
        <v>16</v>
      </c>
      <c r="E58" s="82">
        <f t="shared" si="1"/>
        <v>4431.1000000000004</v>
      </c>
      <c r="F58" s="82">
        <v>4431.1000000000004</v>
      </c>
      <c r="G58" s="82"/>
      <c r="H58" s="92"/>
      <c r="I58" s="92"/>
      <c r="J58" s="92"/>
      <c r="K58" s="92">
        <v>15</v>
      </c>
      <c r="L58" s="92"/>
      <c r="M58" s="92"/>
      <c r="N58" s="92"/>
      <c r="O58" s="92"/>
      <c r="P58" s="92"/>
      <c r="Q58" s="92"/>
      <c r="R58" s="92"/>
      <c r="S58" s="92"/>
      <c r="T58" s="92"/>
      <c r="U58" s="92"/>
      <c r="V58" s="92"/>
      <c r="W58" s="92"/>
      <c r="X58" s="92"/>
      <c r="Y58" s="92"/>
      <c r="Z58" s="92"/>
      <c r="AA58" s="92"/>
      <c r="AB58" s="71"/>
      <c r="AC58" s="71"/>
      <c r="AD58" s="71"/>
      <c r="AE58" s="71"/>
      <c r="AF58" s="71"/>
      <c r="AG58" s="71"/>
      <c r="AH58" s="71"/>
      <c r="AI58" s="71"/>
      <c r="AJ58" s="71"/>
      <c r="AK58" s="76"/>
      <c r="AL58" s="71"/>
      <c r="AM58" s="71"/>
      <c r="AN58" s="71"/>
      <c r="AO58" s="71"/>
      <c r="AP58" s="71"/>
      <c r="AQ58" s="71"/>
      <c r="AR58" s="71"/>
      <c r="AS58" s="71"/>
      <c r="AT58" s="71"/>
      <c r="AU58" s="76"/>
      <c r="AV58" s="76"/>
    </row>
    <row r="59" spans="1:48" s="70" customFormat="1" ht="61.5" customHeight="1">
      <c r="A59" s="73">
        <v>35</v>
      </c>
      <c r="B59" s="103" t="s">
        <v>245</v>
      </c>
      <c r="C59" s="77">
        <v>2020</v>
      </c>
      <c r="D59" s="77" t="s">
        <v>12</v>
      </c>
      <c r="E59" s="82">
        <f t="shared" si="1"/>
        <v>7718.3</v>
      </c>
      <c r="F59" s="82">
        <v>7718.3</v>
      </c>
      <c r="G59" s="82"/>
      <c r="H59" s="92"/>
      <c r="I59" s="92"/>
      <c r="J59" s="92"/>
      <c r="K59" s="92">
        <v>24</v>
      </c>
      <c r="L59" s="92"/>
      <c r="M59" s="92"/>
      <c r="N59" s="92"/>
      <c r="O59" s="92"/>
      <c r="P59" s="92"/>
      <c r="Q59" s="92"/>
      <c r="R59" s="92"/>
      <c r="S59" s="92"/>
      <c r="T59" s="92"/>
      <c r="U59" s="92"/>
      <c r="V59" s="92"/>
      <c r="W59" s="92"/>
      <c r="X59" s="92"/>
      <c r="Y59" s="92"/>
      <c r="Z59" s="92"/>
      <c r="AA59" s="92"/>
      <c r="AB59" s="71"/>
      <c r="AC59" s="71"/>
      <c r="AD59" s="71"/>
      <c r="AE59" s="71"/>
      <c r="AF59" s="71"/>
      <c r="AG59" s="71"/>
      <c r="AH59" s="71"/>
      <c r="AI59" s="71"/>
      <c r="AJ59" s="71"/>
      <c r="AK59" s="76"/>
      <c r="AL59" s="71"/>
      <c r="AM59" s="71"/>
      <c r="AN59" s="71"/>
      <c r="AO59" s="71"/>
      <c r="AP59" s="71"/>
      <c r="AQ59" s="71"/>
      <c r="AR59" s="71"/>
      <c r="AS59" s="71"/>
      <c r="AT59" s="71"/>
      <c r="AU59" s="76"/>
      <c r="AV59" s="76"/>
    </row>
    <row r="60" spans="1:48" s="70" customFormat="1" ht="41.25" customHeight="1">
      <c r="A60" s="73">
        <v>36</v>
      </c>
      <c r="B60" s="103" t="s">
        <v>244</v>
      </c>
      <c r="C60" s="77">
        <v>2021</v>
      </c>
      <c r="D60" s="77" t="s">
        <v>12</v>
      </c>
      <c r="E60" s="82">
        <f t="shared" si="1"/>
        <v>21332.1</v>
      </c>
      <c r="F60" s="82">
        <v>21332.1</v>
      </c>
      <c r="G60" s="82"/>
      <c r="H60" s="92"/>
      <c r="I60" s="92"/>
      <c r="J60" s="92"/>
      <c r="K60" s="92"/>
      <c r="L60" s="92"/>
      <c r="M60" s="92">
        <v>90</v>
      </c>
      <c r="N60" s="92"/>
      <c r="O60" s="92"/>
      <c r="P60" s="92"/>
      <c r="Q60" s="92"/>
      <c r="R60" s="92"/>
      <c r="S60" s="92"/>
      <c r="T60" s="92"/>
      <c r="U60" s="92"/>
      <c r="V60" s="92"/>
      <c r="W60" s="92"/>
      <c r="X60" s="92"/>
      <c r="Y60" s="92"/>
      <c r="Z60" s="92"/>
      <c r="AA60" s="92"/>
      <c r="AB60" s="71"/>
      <c r="AC60" s="71"/>
      <c r="AD60" s="71"/>
      <c r="AE60" s="71"/>
      <c r="AF60" s="71"/>
      <c r="AG60" s="71"/>
      <c r="AH60" s="71"/>
      <c r="AI60" s="71"/>
      <c r="AJ60" s="71"/>
      <c r="AK60" s="76"/>
      <c r="AL60" s="71"/>
      <c r="AM60" s="71"/>
      <c r="AN60" s="71"/>
      <c r="AO60" s="71"/>
      <c r="AP60" s="71"/>
      <c r="AQ60" s="71"/>
      <c r="AR60" s="71"/>
      <c r="AS60" s="71"/>
      <c r="AT60" s="71"/>
      <c r="AU60" s="76"/>
      <c r="AV60" s="76"/>
    </row>
    <row r="61" spans="1:48" s="70" customFormat="1" ht="27.65" customHeight="1">
      <c r="A61" s="73">
        <v>37</v>
      </c>
      <c r="B61" s="103" t="s">
        <v>243</v>
      </c>
      <c r="C61" s="77">
        <v>2021</v>
      </c>
      <c r="D61" s="77" t="s">
        <v>14</v>
      </c>
      <c r="E61" s="82">
        <f t="shared" si="1"/>
        <v>4185.3999999999996</v>
      </c>
      <c r="F61" s="82">
        <v>4185.3999999999996</v>
      </c>
      <c r="G61" s="82"/>
      <c r="H61" s="92"/>
      <c r="I61" s="92"/>
      <c r="J61" s="92"/>
      <c r="K61" s="92"/>
      <c r="L61" s="92"/>
      <c r="M61" s="92">
        <v>21</v>
      </c>
      <c r="N61" s="92"/>
      <c r="O61" s="92"/>
      <c r="P61" s="92"/>
      <c r="Q61" s="92"/>
      <c r="R61" s="92"/>
      <c r="S61" s="92"/>
      <c r="T61" s="92"/>
      <c r="U61" s="92"/>
      <c r="V61" s="92"/>
      <c r="W61" s="92"/>
      <c r="X61" s="92"/>
      <c r="Y61" s="92"/>
      <c r="Z61" s="92"/>
      <c r="AA61" s="92"/>
      <c r="AB61" s="71"/>
      <c r="AC61" s="71"/>
      <c r="AD61" s="71"/>
      <c r="AE61" s="71"/>
      <c r="AF61" s="71"/>
      <c r="AG61" s="71"/>
      <c r="AH61" s="71"/>
      <c r="AI61" s="71"/>
      <c r="AJ61" s="71"/>
      <c r="AK61" s="76"/>
      <c r="AL61" s="71"/>
      <c r="AM61" s="71"/>
      <c r="AN61" s="71"/>
      <c r="AO61" s="71"/>
      <c r="AP61" s="71"/>
      <c r="AQ61" s="71"/>
      <c r="AR61" s="71"/>
      <c r="AS61" s="71"/>
      <c r="AT61" s="71"/>
      <c r="AU61" s="76"/>
      <c r="AV61" s="76"/>
    </row>
    <row r="62" spans="1:48" s="70" customFormat="1" ht="32.25" customHeight="1">
      <c r="A62" s="73">
        <v>38</v>
      </c>
      <c r="B62" s="74" t="s">
        <v>242</v>
      </c>
      <c r="C62" s="73">
        <v>2022</v>
      </c>
      <c r="D62" s="73" t="s">
        <v>12</v>
      </c>
      <c r="E62" s="82">
        <f t="shared" si="1"/>
        <v>492126</v>
      </c>
      <c r="F62" s="82">
        <v>492126</v>
      </c>
      <c r="G62" s="72"/>
      <c r="H62" s="92"/>
      <c r="I62" s="92"/>
      <c r="J62" s="92"/>
      <c r="K62" s="92"/>
      <c r="L62" s="92"/>
      <c r="M62" s="92"/>
      <c r="N62" s="92"/>
      <c r="O62" s="92">
        <v>235</v>
      </c>
      <c r="P62" s="92"/>
      <c r="Q62" s="92"/>
      <c r="R62" s="92"/>
      <c r="S62" s="92"/>
      <c r="T62" s="92"/>
      <c r="U62" s="92"/>
      <c r="V62" s="92"/>
      <c r="W62" s="92"/>
      <c r="X62" s="92"/>
      <c r="Y62" s="92"/>
      <c r="Z62" s="92"/>
      <c r="AA62" s="92"/>
      <c r="AB62" s="71"/>
      <c r="AC62" s="71"/>
      <c r="AD62" s="71"/>
      <c r="AE62" s="71"/>
      <c r="AF62" s="71"/>
      <c r="AG62" s="71"/>
      <c r="AH62" s="71"/>
      <c r="AI62" s="71"/>
      <c r="AJ62" s="71"/>
      <c r="AK62" s="71"/>
      <c r="AL62" s="71"/>
      <c r="AM62" s="71"/>
      <c r="AN62" s="71"/>
      <c r="AO62" s="71"/>
      <c r="AP62" s="71"/>
      <c r="AQ62" s="71"/>
      <c r="AR62" s="71"/>
      <c r="AS62" s="71"/>
      <c r="AT62" s="71"/>
      <c r="AU62" s="71"/>
      <c r="AV62" s="71"/>
    </row>
    <row r="63" spans="1:48" s="70" customFormat="1" ht="43.5" customHeight="1">
      <c r="A63" s="73">
        <v>39</v>
      </c>
      <c r="B63" s="74" t="s">
        <v>241</v>
      </c>
      <c r="C63" s="73">
        <v>2022</v>
      </c>
      <c r="D63" s="73" t="s">
        <v>15</v>
      </c>
      <c r="E63" s="82">
        <f t="shared" si="1"/>
        <v>39188.699999999997</v>
      </c>
      <c r="F63" s="82">
        <v>39188.699999999997</v>
      </c>
      <c r="G63" s="72"/>
      <c r="H63" s="92"/>
      <c r="I63" s="92"/>
      <c r="J63" s="92"/>
      <c r="K63" s="92"/>
      <c r="L63" s="92"/>
      <c r="M63" s="92"/>
      <c r="N63" s="92"/>
      <c r="O63" s="92"/>
      <c r="P63" s="92"/>
      <c r="Q63" s="92">
        <v>25</v>
      </c>
      <c r="R63" s="92"/>
      <c r="S63" s="92"/>
      <c r="T63" s="92"/>
      <c r="U63" s="92"/>
      <c r="V63" s="92"/>
      <c r="W63" s="92"/>
      <c r="X63" s="92"/>
      <c r="Y63" s="92"/>
      <c r="Z63" s="92"/>
      <c r="AA63" s="92"/>
      <c r="AB63" s="71"/>
      <c r="AC63" s="71"/>
      <c r="AD63" s="71"/>
      <c r="AE63" s="71"/>
      <c r="AF63" s="71"/>
      <c r="AG63" s="71"/>
      <c r="AH63" s="71"/>
      <c r="AI63" s="71"/>
      <c r="AJ63" s="71"/>
      <c r="AK63" s="71"/>
      <c r="AL63" s="71"/>
      <c r="AM63" s="71"/>
      <c r="AN63" s="71"/>
      <c r="AO63" s="71"/>
      <c r="AP63" s="71"/>
      <c r="AQ63" s="71"/>
      <c r="AR63" s="71"/>
      <c r="AS63" s="71"/>
      <c r="AT63" s="71"/>
      <c r="AU63" s="71"/>
      <c r="AV63" s="71"/>
    </row>
    <row r="64" spans="1:48" s="70" customFormat="1" ht="66" customHeight="1">
      <c r="A64" s="132">
        <v>40</v>
      </c>
      <c r="B64" s="74" t="s">
        <v>240</v>
      </c>
      <c r="C64" s="73">
        <v>2022</v>
      </c>
      <c r="D64" s="73" t="s">
        <v>6</v>
      </c>
      <c r="E64" s="72">
        <v>32901.1</v>
      </c>
      <c r="F64" s="72">
        <v>32901.1</v>
      </c>
      <c r="G64" s="72"/>
      <c r="H64" s="71"/>
      <c r="I64" s="71"/>
      <c r="J64" s="71"/>
      <c r="K64" s="71"/>
      <c r="L64" s="71"/>
      <c r="M64" s="71"/>
      <c r="N64" s="71"/>
      <c r="O64" s="71">
        <v>176</v>
      </c>
      <c r="P64" s="71"/>
      <c r="Q64" s="71"/>
      <c r="R64" s="71"/>
      <c r="S64" s="71"/>
      <c r="T64" s="71"/>
      <c r="U64" s="71"/>
      <c r="V64" s="71"/>
      <c r="W64" s="71"/>
      <c r="X64" s="71"/>
      <c r="Y64" s="71">
        <v>37</v>
      </c>
      <c r="Z64" s="71"/>
      <c r="AA64" s="71"/>
      <c r="AB64" s="71"/>
      <c r="AC64" s="71"/>
      <c r="AD64" s="71"/>
      <c r="AE64" s="71"/>
      <c r="AF64" s="71"/>
      <c r="AG64" s="71"/>
      <c r="AH64" s="71"/>
      <c r="AI64" s="71"/>
      <c r="AJ64" s="71"/>
      <c r="AK64" s="71"/>
      <c r="AL64" s="71"/>
      <c r="AM64" s="71"/>
      <c r="AN64" s="71"/>
      <c r="AO64" s="71"/>
      <c r="AP64" s="71"/>
      <c r="AQ64" s="71"/>
      <c r="AR64" s="71"/>
      <c r="AS64" s="71"/>
      <c r="AT64" s="71"/>
      <c r="AU64" s="71"/>
      <c r="AV64" s="71"/>
    </row>
    <row r="65" spans="1:48" s="70" customFormat="1" ht="72" customHeight="1">
      <c r="A65" s="132"/>
      <c r="B65" s="74" t="s">
        <v>239</v>
      </c>
      <c r="C65" s="73">
        <v>2022</v>
      </c>
      <c r="D65" s="73" t="s">
        <v>6</v>
      </c>
      <c r="E65" s="72">
        <v>504.5</v>
      </c>
      <c r="F65" s="82"/>
      <c r="G65" s="72">
        <v>504.5</v>
      </c>
      <c r="H65" s="71"/>
      <c r="I65" s="71"/>
      <c r="J65" s="71"/>
      <c r="K65" s="71"/>
      <c r="L65" s="71"/>
      <c r="M65" s="71"/>
      <c r="N65" s="71">
        <v>2</v>
      </c>
      <c r="O65" s="71"/>
      <c r="P65" s="71"/>
      <c r="Q65" s="71"/>
      <c r="R65" s="71"/>
      <c r="S65" s="71"/>
      <c r="T65" s="71"/>
      <c r="U65" s="71"/>
      <c r="V65" s="71"/>
      <c r="W65" s="71"/>
      <c r="X65" s="71">
        <v>1</v>
      </c>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row>
    <row r="66" spans="1:48" s="70" customFormat="1" ht="73.5" customHeight="1">
      <c r="A66" s="132"/>
      <c r="B66" s="74" t="s">
        <v>238</v>
      </c>
      <c r="C66" s="73">
        <v>2023</v>
      </c>
      <c r="D66" s="73" t="s">
        <v>6</v>
      </c>
      <c r="E66" s="72">
        <v>119.6</v>
      </c>
      <c r="F66" s="82"/>
      <c r="G66" s="72">
        <v>119.6</v>
      </c>
      <c r="H66" s="71"/>
      <c r="I66" s="71"/>
      <c r="J66" s="71"/>
      <c r="K66" s="71"/>
      <c r="L66" s="71"/>
      <c r="M66" s="71"/>
      <c r="N66" s="71"/>
      <c r="O66" s="71"/>
      <c r="P66" s="71">
        <v>1</v>
      </c>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row>
    <row r="67" spans="1:48" s="70" customFormat="1" ht="67.5" customHeight="1">
      <c r="A67" s="132"/>
      <c r="B67" s="74" t="s">
        <v>237</v>
      </c>
      <c r="C67" s="73">
        <v>2023</v>
      </c>
      <c r="D67" s="73" t="s">
        <v>6</v>
      </c>
      <c r="E67" s="72">
        <v>1260.8</v>
      </c>
      <c r="F67" s="82">
        <v>232.6</v>
      </c>
      <c r="G67" s="72">
        <v>1028.2</v>
      </c>
      <c r="H67" s="71"/>
      <c r="I67" s="71"/>
      <c r="J67" s="71"/>
      <c r="K67" s="71"/>
      <c r="L67" s="71"/>
      <c r="M67" s="71"/>
      <c r="N67" s="71"/>
      <c r="O67" s="71"/>
      <c r="P67" s="71">
        <v>1</v>
      </c>
      <c r="Q67" s="71">
        <v>1</v>
      </c>
      <c r="R67" s="71"/>
      <c r="S67" s="71"/>
      <c r="T67" s="71"/>
      <c r="U67" s="71"/>
      <c r="V67" s="71"/>
      <c r="W67" s="71"/>
      <c r="X67" s="71"/>
      <c r="Y67" s="71"/>
      <c r="Z67" s="71">
        <v>1</v>
      </c>
      <c r="AA67" s="71"/>
      <c r="AB67" s="71"/>
      <c r="AC67" s="71"/>
      <c r="AD67" s="71"/>
      <c r="AE67" s="71"/>
      <c r="AF67" s="71"/>
      <c r="AG67" s="71"/>
      <c r="AH67" s="71"/>
      <c r="AI67" s="71"/>
      <c r="AJ67" s="71"/>
      <c r="AK67" s="71"/>
      <c r="AL67" s="71"/>
      <c r="AM67" s="71"/>
      <c r="AN67" s="71"/>
      <c r="AO67" s="71"/>
      <c r="AP67" s="71"/>
      <c r="AQ67" s="71"/>
      <c r="AR67" s="71"/>
      <c r="AS67" s="71"/>
      <c r="AT67" s="71"/>
      <c r="AU67" s="71"/>
      <c r="AV67" s="71"/>
    </row>
    <row r="68" spans="1:48" s="70" customFormat="1" ht="55.5" customHeight="1">
      <c r="A68" s="132"/>
      <c r="B68" s="74" t="s">
        <v>236</v>
      </c>
      <c r="C68" s="73">
        <v>2022</v>
      </c>
      <c r="D68" s="73" t="s">
        <v>8</v>
      </c>
      <c r="E68" s="72">
        <v>42609</v>
      </c>
      <c r="F68" s="75">
        <v>30769.8</v>
      </c>
      <c r="G68" s="72"/>
      <c r="H68" s="71"/>
      <c r="I68" s="71"/>
      <c r="J68" s="71"/>
      <c r="K68" s="71"/>
      <c r="L68" s="71"/>
      <c r="M68" s="71"/>
      <c r="N68" s="71"/>
      <c r="O68" s="71">
        <v>165</v>
      </c>
      <c r="P68" s="71"/>
      <c r="Q68" s="71"/>
      <c r="R68" s="71"/>
      <c r="S68" s="71"/>
      <c r="T68" s="71"/>
      <c r="U68" s="71"/>
      <c r="V68" s="71"/>
      <c r="W68" s="71"/>
      <c r="X68" s="71"/>
      <c r="Y68" s="71">
        <v>104</v>
      </c>
      <c r="Z68" s="71"/>
      <c r="AA68" s="71"/>
      <c r="AB68" s="71"/>
      <c r="AC68" s="71"/>
      <c r="AD68" s="71"/>
      <c r="AE68" s="71"/>
      <c r="AF68" s="71"/>
      <c r="AG68" s="71"/>
      <c r="AH68" s="71"/>
      <c r="AI68" s="71"/>
      <c r="AJ68" s="71"/>
      <c r="AK68" s="71"/>
      <c r="AL68" s="71"/>
      <c r="AM68" s="71"/>
      <c r="AN68" s="71"/>
      <c r="AO68" s="71"/>
      <c r="AP68" s="71"/>
      <c r="AQ68" s="71"/>
      <c r="AR68" s="71"/>
      <c r="AS68" s="71"/>
      <c r="AT68" s="71"/>
      <c r="AU68" s="71"/>
      <c r="AV68" s="71"/>
    </row>
    <row r="69" spans="1:48" s="70" customFormat="1" ht="56.25" customHeight="1">
      <c r="A69" s="132"/>
      <c r="B69" s="74" t="s">
        <v>236</v>
      </c>
      <c r="C69" s="73">
        <v>2022</v>
      </c>
      <c r="D69" s="73" t="s">
        <v>8</v>
      </c>
      <c r="E69" s="72">
        <v>18671.7</v>
      </c>
      <c r="F69" s="75">
        <v>16150.9</v>
      </c>
      <c r="G69" s="72"/>
      <c r="H69" s="71"/>
      <c r="I69" s="71"/>
      <c r="J69" s="71"/>
      <c r="K69" s="71"/>
      <c r="L69" s="71"/>
      <c r="M69" s="71"/>
      <c r="N69" s="71"/>
      <c r="O69" s="71">
        <v>88</v>
      </c>
      <c r="P69" s="71"/>
      <c r="Q69" s="71"/>
      <c r="R69" s="71"/>
      <c r="S69" s="71"/>
      <c r="T69" s="71"/>
      <c r="U69" s="71"/>
      <c r="V69" s="71"/>
      <c r="W69" s="71"/>
      <c r="X69" s="71"/>
      <c r="Y69" s="71">
        <v>43</v>
      </c>
      <c r="Z69" s="71"/>
      <c r="AA69" s="71"/>
      <c r="AB69" s="71"/>
      <c r="AC69" s="71"/>
      <c r="AD69" s="71"/>
      <c r="AE69" s="71"/>
      <c r="AF69" s="71"/>
      <c r="AG69" s="71"/>
      <c r="AH69" s="71"/>
      <c r="AI69" s="71"/>
      <c r="AJ69" s="71"/>
      <c r="AK69" s="71"/>
      <c r="AL69" s="71"/>
      <c r="AM69" s="71"/>
      <c r="AN69" s="71"/>
      <c r="AO69" s="71"/>
      <c r="AP69" s="71"/>
      <c r="AQ69" s="71"/>
      <c r="AR69" s="71"/>
      <c r="AS69" s="71"/>
      <c r="AT69" s="71"/>
      <c r="AU69" s="71"/>
      <c r="AV69" s="71"/>
    </row>
    <row r="70" spans="1:48" s="70" customFormat="1" ht="57.75" customHeight="1">
      <c r="A70" s="132">
        <v>41</v>
      </c>
      <c r="B70" s="74" t="s">
        <v>235</v>
      </c>
      <c r="C70" s="73">
        <v>2021</v>
      </c>
      <c r="D70" s="73" t="s">
        <v>5</v>
      </c>
      <c r="E70" s="72">
        <v>10208.4</v>
      </c>
      <c r="F70" s="72">
        <v>10208.4</v>
      </c>
      <c r="G70" s="72"/>
      <c r="H70" s="71"/>
      <c r="I70" s="71"/>
      <c r="J70" s="71"/>
      <c r="K70" s="71"/>
      <c r="L70" s="71"/>
      <c r="M70" s="71">
        <v>77</v>
      </c>
      <c r="N70" s="71"/>
      <c r="O70" s="71"/>
      <c r="P70" s="71"/>
      <c r="Q70" s="71"/>
      <c r="R70" s="71"/>
      <c r="S70" s="71"/>
      <c r="T70" s="71"/>
      <c r="U70" s="71"/>
      <c r="V70" s="71"/>
      <c r="W70" s="71">
        <v>20</v>
      </c>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row>
    <row r="71" spans="1:48" s="70" customFormat="1" ht="69.75" customHeight="1">
      <c r="A71" s="132"/>
      <c r="B71" s="74" t="s">
        <v>234</v>
      </c>
      <c r="C71" s="73">
        <v>2021</v>
      </c>
      <c r="D71" s="73" t="s">
        <v>5</v>
      </c>
      <c r="E71" s="72">
        <v>429.5</v>
      </c>
      <c r="F71" s="82"/>
      <c r="G71" s="72">
        <v>415.2</v>
      </c>
      <c r="H71" s="71"/>
      <c r="I71" s="71"/>
      <c r="J71" s="71"/>
      <c r="K71" s="71"/>
      <c r="L71" s="71">
        <v>5</v>
      </c>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102" t="s">
        <v>228</v>
      </c>
    </row>
    <row r="72" spans="1:48" s="70" customFormat="1" ht="80.25" customHeight="1">
      <c r="A72" s="132"/>
      <c r="B72" s="74" t="s">
        <v>233</v>
      </c>
      <c r="C72" s="73">
        <v>2022</v>
      </c>
      <c r="D72" s="73" t="s">
        <v>5</v>
      </c>
      <c r="E72" s="72">
        <v>536.20000000000005</v>
      </c>
      <c r="F72" s="82"/>
      <c r="G72" s="72">
        <v>71.5</v>
      </c>
      <c r="H72" s="71"/>
      <c r="I72" s="71"/>
      <c r="J72" s="71"/>
      <c r="K72" s="71"/>
      <c r="L72" s="71"/>
      <c r="M72" s="71"/>
      <c r="N72" s="71">
        <v>2</v>
      </c>
      <c r="O72" s="71"/>
      <c r="P72" s="71"/>
      <c r="Q72" s="71"/>
      <c r="R72" s="71"/>
      <c r="S72" s="71"/>
      <c r="T72" s="71"/>
      <c r="U72" s="71"/>
      <c r="V72" s="71"/>
      <c r="W72" s="71"/>
      <c r="X72" s="71">
        <v>1</v>
      </c>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row>
    <row r="73" spans="1:48" s="70" customFormat="1" ht="70.5" customHeight="1">
      <c r="A73" s="132"/>
      <c r="B73" s="74" t="s">
        <v>232</v>
      </c>
      <c r="C73" s="73">
        <v>2023</v>
      </c>
      <c r="D73" s="73" t="s">
        <v>5</v>
      </c>
      <c r="E73" s="72">
        <v>1865.6</v>
      </c>
      <c r="F73" s="82">
        <v>886.8</v>
      </c>
      <c r="G73" s="72">
        <v>978.8</v>
      </c>
      <c r="H73" s="71"/>
      <c r="I73" s="71"/>
      <c r="J73" s="71"/>
      <c r="K73" s="71"/>
      <c r="L73" s="71"/>
      <c r="M73" s="71"/>
      <c r="N73" s="71"/>
      <c r="O73" s="71"/>
      <c r="P73" s="71">
        <v>1</v>
      </c>
      <c r="Q73" s="71">
        <v>1</v>
      </c>
      <c r="R73" s="71"/>
      <c r="S73" s="71"/>
      <c r="T73" s="71"/>
      <c r="U73" s="71"/>
      <c r="V73" s="71"/>
      <c r="W73" s="71"/>
      <c r="X73" s="71"/>
      <c r="Y73" s="71"/>
      <c r="Z73" s="71">
        <v>1</v>
      </c>
      <c r="AA73" s="71">
        <v>1</v>
      </c>
      <c r="AB73" s="71"/>
      <c r="AC73" s="71"/>
      <c r="AD73" s="71"/>
      <c r="AE73" s="71"/>
      <c r="AF73" s="71"/>
      <c r="AG73" s="71"/>
      <c r="AH73" s="71"/>
      <c r="AI73" s="71"/>
      <c r="AJ73" s="71"/>
      <c r="AK73" s="71"/>
      <c r="AL73" s="71"/>
      <c r="AM73" s="71"/>
      <c r="AN73" s="71"/>
      <c r="AO73" s="71"/>
      <c r="AP73" s="71"/>
      <c r="AQ73" s="71"/>
      <c r="AR73" s="71"/>
      <c r="AS73" s="71"/>
      <c r="AT73" s="71"/>
      <c r="AU73" s="71"/>
      <c r="AV73" s="71"/>
    </row>
    <row r="74" spans="1:48" s="70" customFormat="1" ht="76.5" customHeight="1">
      <c r="A74" s="132"/>
      <c r="B74" s="74" t="s">
        <v>231</v>
      </c>
      <c r="C74" s="73">
        <v>2022</v>
      </c>
      <c r="D74" s="73" t="s">
        <v>5</v>
      </c>
      <c r="E74" s="72">
        <v>823.4</v>
      </c>
      <c r="F74" s="82"/>
      <c r="G74" s="72">
        <v>815</v>
      </c>
      <c r="H74" s="71"/>
      <c r="I74" s="71"/>
      <c r="J74" s="71"/>
      <c r="K74" s="71"/>
      <c r="L74" s="71"/>
      <c r="M74" s="71"/>
      <c r="N74" s="71">
        <v>2</v>
      </c>
      <c r="O74" s="71"/>
      <c r="P74" s="71"/>
      <c r="Q74" s="71"/>
      <c r="R74" s="71"/>
      <c r="S74" s="71"/>
      <c r="T74" s="71"/>
      <c r="U74" s="71"/>
      <c r="V74" s="71"/>
      <c r="W74" s="71"/>
      <c r="X74" s="71">
        <v>2</v>
      </c>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row>
    <row r="75" spans="1:48" s="70" customFormat="1" ht="71.25" customHeight="1">
      <c r="A75" s="132"/>
      <c r="B75" s="74" t="s">
        <v>230</v>
      </c>
      <c r="C75" s="73">
        <v>2023</v>
      </c>
      <c r="D75" s="73" t="s">
        <v>5</v>
      </c>
      <c r="E75" s="72">
        <v>979.2</v>
      </c>
      <c r="F75" s="82"/>
      <c r="G75" s="72">
        <v>929.8</v>
      </c>
      <c r="H75" s="71"/>
      <c r="I75" s="71"/>
      <c r="J75" s="71"/>
      <c r="K75" s="71"/>
      <c r="L75" s="71"/>
      <c r="M75" s="71"/>
      <c r="N75" s="71"/>
      <c r="O75" s="71"/>
      <c r="P75" s="71">
        <v>1</v>
      </c>
      <c r="Q75" s="71"/>
      <c r="R75" s="71"/>
      <c r="S75" s="71"/>
      <c r="T75" s="71"/>
      <c r="U75" s="71"/>
      <c r="V75" s="71"/>
      <c r="W75" s="71"/>
      <c r="X75" s="71"/>
      <c r="Y75" s="71"/>
      <c r="Z75" s="71">
        <v>1</v>
      </c>
      <c r="AA75" s="71"/>
      <c r="AB75" s="71"/>
      <c r="AC75" s="71"/>
      <c r="AD75" s="71"/>
      <c r="AE75" s="71"/>
      <c r="AF75" s="71"/>
      <c r="AG75" s="71"/>
      <c r="AH75" s="71"/>
      <c r="AI75" s="71"/>
      <c r="AJ75" s="71"/>
      <c r="AK75" s="71"/>
      <c r="AL75" s="71"/>
      <c r="AM75" s="71"/>
      <c r="AN75" s="71"/>
      <c r="AO75" s="71"/>
      <c r="AP75" s="71"/>
      <c r="AQ75" s="71"/>
      <c r="AR75" s="71"/>
      <c r="AS75" s="71"/>
      <c r="AT75" s="71"/>
      <c r="AU75" s="71"/>
      <c r="AV75" s="71"/>
    </row>
    <row r="76" spans="1:48" s="70" customFormat="1" ht="81" customHeight="1">
      <c r="A76" s="132"/>
      <c r="B76" s="74" t="s">
        <v>229</v>
      </c>
      <c r="C76" s="73">
        <v>2021</v>
      </c>
      <c r="D76" s="73" t="s">
        <v>10</v>
      </c>
      <c r="E76" s="72">
        <v>82707.5</v>
      </c>
      <c r="F76" s="82">
        <v>63756.9</v>
      </c>
      <c r="G76" s="72"/>
      <c r="H76" s="71"/>
      <c r="I76" s="71"/>
      <c r="J76" s="71"/>
      <c r="K76" s="71"/>
      <c r="L76" s="71"/>
      <c r="M76" s="71">
        <v>198</v>
      </c>
      <c r="N76" s="71"/>
      <c r="O76" s="71"/>
      <c r="P76" s="71"/>
      <c r="Q76" s="71"/>
      <c r="R76" s="71"/>
      <c r="S76" s="71"/>
      <c r="T76" s="71"/>
      <c r="U76" s="71"/>
      <c r="V76" s="71"/>
      <c r="W76" s="71">
        <v>165</v>
      </c>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102" t="s">
        <v>228</v>
      </c>
    </row>
    <row r="77" spans="1:48" s="70" customFormat="1" ht="36" customHeight="1">
      <c r="A77" s="132"/>
      <c r="B77" s="144" t="s">
        <v>227</v>
      </c>
      <c r="C77" s="73">
        <v>2022</v>
      </c>
      <c r="D77" s="73" t="s">
        <v>16</v>
      </c>
      <c r="E77" s="84">
        <v>45576.9</v>
      </c>
      <c r="F77" s="80">
        <v>30975.4</v>
      </c>
      <c r="G77" s="75"/>
      <c r="H77" s="71"/>
      <c r="I77" s="71"/>
      <c r="J77" s="71"/>
      <c r="K77" s="71"/>
      <c r="L77" s="71"/>
      <c r="M77" s="71"/>
      <c r="N77" s="71"/>
      <c r="O77" s="71">
        <v>153</v>
      </c>
      <c r="P77" s="71"/>
      <c r="Q77" s="71"/>
      <c r="R77" s="71"/>
      <c r="S77" s="71"/>
      <c r="T77" s="71"/>
      <c r="U77" s="71"/>
      <c r="V77" s="71"/>
      <c r="W77" s="71"/>
      <c r="X77" s="71"/>
      <c r="Y77" s="71">
        <v>103</v>
      </c>
      <c r="Z77" s="71"/>
      <c r="AA77" s="71"/>
      <c r="AB77" s="71"/>
      <c r="AC77" s="71"/>
      <c r="AD77" s="71"/>
      <c r="AE77" s="71"/>
      <c r="AF77" s="71"/>
      <c r="AG77" s="71"/>
      <c r="AH77" s="71"/>
      <c r="AI77" s="71"/>
      <c r="AJ77" s="71"/>
      <c r="AK77" s="71"/>
      <c r="AL77" s="71"/>
      <c r="AM77" s="71"/>
      <c r="AN77" s="71"/>
      <c r="AO77" s="71"/>
      <c r="AP77" s="71"/>
      <c r="AQ77" s="71"/>
      <c r="AR77" s="71"/>
      <c r="AS77" s="71"/>
      <c r="AT77" s="71"/>
      <c r="AU77" s="71"/>
      <c r="AV77" s="71"/>
    </row>
    <row r="78" spans="1:48" s="70" customFormat="1" ht="27" customHeight="1">
      <c r="A78" s="132"/>
      <c r="B78" s="144"/>
      <c r="C78" s="73">
        <v>2021</v>
      </c>
      <c r="D78" s="73" t="s">
        <v>3</v>
      </c>
      <c r="E78" s="72">
        <v>35558.6</v>
      </c>
      <c r="F78" s="84">
        <v>31527</v>
      </c>
      <c r="G78" s="75"/>
      <c r="H78" s="71"/>
      <c r="I78" s="71"/>
      <c r="J78" s="71"/>
      <c r="K78" s="71"/>
      <c r="L78" s="71"/>
      <c r="M78" s="71">
        <v>111</v>
      </c>
      <c r="N78" s="71"/>
      <c r="O78" s="71"/>
      <c r="P78" s="71"/>
      <c r="Q78" s="71"/>
      <c r="R78" s="71"/>
      <c r="S78" s="71"/>
      <c r="T78" s="71"/>
      <c r="U78" s="71"/>
      <c r="V78" s="71"/>
      <c r="W78" s="71">
        <v>87</v>
      </c>
      <c r="X78" s="71"/>
      <c r="Y78" s="71"/>
      <c r="Z78" s="71"/>
      <c r="AA78" s="71"/>
      <c r="AB78" s="71"/>
      <c r="AC78" s="71"/>
      <c r="AD78" s="71"/>
      <c r="AE78" s="71"/>
      <c r="AF78" s="71"/>
      <c r="AG78" s="71">
        <v>0</v>
      </c>
      <c r="AH78" s="71"/>
      <c r="AI78" s="71"/>
      <c r="AJ78" s="71"/>
      <c r="AK78" s="71"/>
      <c r="AL78" s="71"/>
      <c r="AM78" s="71"/>
      <c r="AN78" s="71"/>
      <c r="AO78" s="71"/>
      <c r="AP78" s="71"/>
      <c r="AQ78" s="71">
        <v>0</v>
      </c>
      <c r="AR78" s="71"/>
      <c r="AS78" s="71"/>
      <c r="AT78" s="71"/>
      <c r="AU78" s="71"/>
      <c r="AV78" s="71"/>
    </row>
    <row r="79" spans="1:48" s="70" customFormat="1" ht="63" customHeight="1">
      <c r="A79" s="132">
        <v>42</v>
      </c>
      <c r="B79" s="74" t="s">
        <v>226</v>
      </c>
      <c r="C79" s="73">
        <v>2022</v>
      </c>
      <c r="D79" s="73" t="s">
        <v>4</v>
      </c>
      <c r="E79" s="72">
        <v>1601.5</v>
      </c>
      <c r="F79" s="72">
        <v>1601.5</v>
      </c>
      <c r="G79" s="72"/>
      <c r="H79" s="71"/>
      <c r="I79" s="71"/>
      <c r="J79" s="71"/>
      <c r="K79" s="71"/>
      <c r="L79" s="71"/>
      <c r="M79" s="71"/>
      <c r="N79" s="71"/>
      <c r="O79" s="71">
        <v>47</v>
      </c>
      <c r="P79" s="71"/>
      <c r="Q79" s="71"/>
      <c r="R79" s="71"/>
      <c r="S79" s="71"/>
      <c r="T79" s="71"/>
      <c r="U79" s="71"/>
      <c r="V79" s="71"/>
      <c r="W79" s="71"/>
      <c r="X79" s="71"/>
      <c r="Y79" s="71">
        <v>42</v>
      </c>
      <c r="Z79" s="71"/>
      <c r="AA79" s="71"/>
      <c r="AB79" s="71"/>
      <c r="AC79" s="71"/>
      <c r="AD79" s="71"/>
      <c r="AE79" s="71"/>
      <c r="AF79" s="71"/>
      <c r="AG79" s="71"/>
      <c r="AH79" s="71"/>
      <c r="AI79" s="71"/>
      <c r="AJ79" s="71"/>
      <c r="AK79" s="71"/>
      <c r="AL79" s="71"/>
      <c r="AM79" s="71"/>
      <c r="AN79" s="71"/>
      <c r="AO79" s="71"/>
      <c r="AP79" s="71"/>
      <c r="AQ79" s="71"/>
      <c r="AR79" s="71"/>
      <c r="AS79" s="71"/>
      <c r="AT79" s="71"/>
      <c r="AU79" s="71"/>
      <c r="AV79" s="71"/>
    </row>
    <row r="80" spans="1:48" s="70" customFormat="1" ht="73.5" customHeight="1">
      <c r="A80" s="132"/>
      <c r="B80" s="74" t="s">
        <v>225</v>
      </c>
      <c r="C80" s="73">
        <v>2022</v>
      </c>
      <c r="D80" s="73" t="s">
        <v>4</v>
      </c>
      <c r="E80" s="72">
        <v>357.8</v>
      </c>
      <c r="F80" s="82"/>
      <c r="G80" s="72">
        <v>284.3</v>
      </c>
      <c r="H80" s="71"/>
      <c r="I80" s="71"/>
      <c r="J80" s="71"/>
      <c r="K80" s="71"/>
      <c r="L80" s="71"/>
      <c r="M80" s="71"/>
      <c r="N80" s="71">
        <v>39</v>
      </c>
      <c r="O80" s="71"/>
      <c r="P80" s="71"/>
      <c r="Q80" s="71"/>
      <c r="R80" s="71"/>
      <c r="S80" s="71"/>
      <c r="T80" s="71"/>
      <c r="U80" s="71"/>
      <c r="V80" s="71"/>
      <c r="W80" s="71"/>
      <c r="X80" s="71">
        <v>38</v>
      </c>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row>
    <row r="81" spans="1:48" s="70" customFormat="1" ht="55.5" customHeight="1">
      <c r="A81" s="132"/>
      <c r="B81" s="144" t="s">
        <v>224</v>
      </c>
      <c r="C81" s="73">
        <v>2022</v>
      </c>
      <c r="D81" s="73" t="s">
        <v>223</v>
      </c>
      <c r="E81" s="72">
        <v>2177.5</v>
      </c>
      <c r="F81" s="84">
        <f>E81-G81</f>
        <v>2045.6</v>
      </c>
      <c r="G81" s="84">
        <v>131.9</v>
      </c>
      <c r="H81" s="101"/>
      <c r="I81" s="101"/>
      <c r="J81" s="101"/>
      <c r="K81" s="101"/>
      <c r="L81" s="101"/>
      <c r="M81" s="101"/>
      <c r="N81" s="101">
        <v>17</v>
      </c>
      <c r="O81" s="101">
        <v>6</v>
      </c>
      <c r="P81" s="101"/>
      <c r="Q81" s="101"/>
      <c r="R81" s="101"/>
      <c r="S81" s="101"/>
      <c r="T81" s="101"/>
      <c r="U81" s="101"/>
      <c r="V81" s="101"/>
      <c r="W81" s="101"/>
      <c r="X81" s="101">
        <v>6</v>
      </c>
      <c r="Y81" s="101">
        <v>17</v>
      </c>
      <c r="Z81" s="101"/>
      <c r="AA81" s="101"/>
      <c r="AB81" s="101"/>
      <c r="AC81" s="101"/>
      <c r="AD81" s="101"/>
      <c r="AE81" s="101"/>
      <c r="AF81" s="101"/>
      <c r="AG81" s="101"/>
      <c r="AH81" s="101">
        <v>6</v>
      </c>
      <c r="AI81" s="101"/>
      <c r="AJ81" s="101"/>
      <c r="AK81" s="101"/>
      <c r="AL81" s="101"/>
      <c r="AM81" s="101"/>
      <c r="AN81" s="101"/>
      <c r="AO81" s="101"/>
      <c r="AP81" s="101"/>
      <c r="AQ81" s="101"/>
      <c r="AR81" s="101">
        <v>6</v>
      </c>
      <c r="AS81" s="101"/>
      <c r="AT81" s="101"/>
      <c r="AU81" s="101"/>
      <c r="AV81" s="101"/>
    </row>
    <row r="82" spans="1:48" s="70" customFormat="1" ht="28.5" customHeight="1">
      <c r="A82" s="132"/>
      <c r="B82" s="144"/>
      <c r="C82" s="73">
        <v>2022</v>
      </c>
      <c r="D82" s="73" t="s">
        <v>222</v>
      </c>
      <c r="E82" s="72">
        <v>385.5</v>
      </c>
      <c r="F82" s="84">
        <f>E82-G82</f>
        <v>71.300000000000011</v>
      </c>
      <c r="G82" s="84">
        <v>314.2</v>
      </c>
      <c r="H82" s="101"/>
      <c r="I82" s="101"/>
      <c r="J82" s="101"/>
      <c r="K82" s="101"/>
      <c r="L82" s="101"/>
      <c r="M82" s="101"/>
      <c r="N82" s="101">
        <v>13</v>
      </c>
      <c r="O82" s="101">
        <v>1</v>
      </c>
      <c r="P82" s="101"/>
      <c r="Q82" s="101"/>
      <c r="R82" s="101"/>
      <c r="S82" s="101"/>
      <c r="T82" s="101"/>
      <c r="U82" s="101"/>
      <c r="V82" s="101"/>
      <c r="W82" s="101"/>
      <c r="X82" s="101">
        <v>13</v>
      </c>
      <c r="Y82" s="101">
        <v>1</v>
      </c>
      <c r="Z82" s="101"/>
      <c r="AA82" s="101"/>
      <c r="AB82" s="101"/>
      <c r="AC82" s="101"/>
      <c r="AD82" s="101"/>
      <c r="AE82" s="101"/>
      <c r="AF82" s="101"/>
      <c r="AG82" s="101"/>
      <c r="AH82" s="101">
        <v>12</v>
      </c>
      <c r="AI82" s="101"/>
      <c r="AJ82" s="101"/>
      <c r="AK82" s="101"/>
      <c r="AL82" s="101"/>
      <c r="AM82" s="101"/>
      <c r="AN82" s="101"/>
      <c r="AO82" s="101"/>
      <c r="AP82" s="101"/>
      <c r="AQ82" s="101"/>
      <c r="AR82" s="101">
        <v>12</v>
      </c>
      <c r="AS82" s="101"/>
      <c r="AT82" s="101"/>
      <c r="AU82" s="101"/>
      <c r="AV82" s="101"/>
    </row>
    <row r="83" spans="1:48" s="70" customFormat="1" ht="32.25" customHeight="1">
      <c r="A83" s="132"/>
      <c r="B83" s="144"/>
      <c r="C83" s="73">
        <v>2023</v>
      </c>
      <c r="D83" s="73" t="s">
        <v>221</v>
      </c>
      <c r="E83" s="72">
        <v>3.55</v>
      </c>
      <c r="F83" s="72"/>
      <c r="G83" s="72">
        <v>3.55</v>
      </c>
      <c r="H83" s="101"/>
      <c r="I83" s="101"/>
      <c r="J83" s="101"/>
      <c r="K83" s="101"/>
      <c r="L83" s="101"/>
      <c r="M83" s="101"/>
      <c r="N83" s="101">
        <v>1</v>
      </c>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row>
    <row r="84" spans="1:48" s="70" customFormat="1" ht="24.65" customHeight="1">
      <c r="A84" s="132"/>
      <c r="B84" s="144"/>
      <c r="C84" s="73"/>
      <c r="D84" s="73"/>
      <c r="E84" s="72">
        <v>27</v>
      </c>
      <c r="F84" s="82"/>
      <c r="G84" s="72"/>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row>
    <row r="85" spans="1:48" s="70" customFormat="1" ht="23.15" customHeight="1">
      <c r="A85" s="132"/>
      <c r="B85" s="144"/>
      <c r="C85" s="73">
        <v>2021</v>
      </c>
      <c r="D85" s="73" t="s">
        <v>220</v>
      </c>
      <c r="E85" s="72">
        <v>27045.5</v>
      </c>
      <c r="F85" s="84">
        <v>3111.8</v>
      </c>
      <c r="G85" s="84"/>
      <c r="H85" s="101"/>
      <c r="I85" s="101"/>
      <c r="J85" s="101"/>
      <c r="K85" s="101"/>
      <c r="L85" s="101"/>
      <c r="M85" s="101">
        <v>24</v>
      </c>
      <c r="N85" s="101"/>
      <c r="O85" s="101"/>
      <c r="P85" s="101"/>
      <c r="Q85" s="101"/>
      <c r="R85" s="101"/>
      <c r="S85" s="101"/>
      <c r="T85" s="101"/>
      <c r="U85" s="101"/>
      <c r="V85" s="101"/>
      <c r="W85" s="101">
        <v>22</v>
      </c>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row>
    <row r="86" spans="1:48" s="70" customFormat="1" ht="27" customHeight="1">
      <c r="A86" s="132"/>
      <c r="B86" s="144"/>
      <c r="C86" s="73">
        <v>2022</v>
      </c>
      <c r="D86" s="73" t="s">
        <v>219</v>
      </c>
      <c r="E86" s="72">
        <v>47.2</v>
      </c>
      <c r="F86" s="84">
        <v>25.6</v>
      </c>
      <c r="G86" s="84">
        <v>18</v>
      </c>
      <c r="H86" s="101"/>
      <c r="I86" s="101"/>
      <c r="J86" s="101"/>
      <c r="K86" s="101"/>
      <c r="L86" s="101"/>
      <c r="M86" s="101"/>
      <c r="N86" s="101">
        <v>2</v>
      </c>
      <c r="O86" s="101">
        <v>1</v>
      </c>
      <c r="P86" s="101"/>
      <c r="Q86" s="101"/>
      <c r="R86" s="101"/>
      <c r="S86" s="101"/>
      <c r="T86" s="101"/>
      <c r="U86" s="101"/>
      <c r="V86" s="101"/>
      <c r="W86" s="101"/>
      <c r="X86" s="101">
        <v>2</v>
      </c>
      <c r="Y86" s="101">
        <v>1</v>
      </c>
      <c r="Z86" s="101"/>
      <c r="AA86" s="101"/>
      <c r="AB86" s="101"/>
      <c r="AC86" s="101"/>
      <c r="AD86" s="101"/>
      <c r="AE86" s="101"/>
      <c r="AF86" s="101"/>
      <c r="AG86" s="101"/>
      <c r="AH86" s="101">
        <v>1</v>
      </c>
      <c r="AI86" s="101"/>
      <c r="AJ86" s="101"/>
      <c r="AK86" s="101"/>
      <c r="AL86" s="101"/>
      <c r="AM86" s="101"/>
      <c r="AN86" s="101"/>
      <c r="AO86" s="101"/>
      <c r="AP86" s="101"/>
      <c r="AQ86" s="101"/>
      <c r="AR86" s="101">
        <v>1</v>
      </c>
      <c r="AS86" s="101"/>
      <c r="AT86" s="101"/>
      <c r="AU86" s="101"/>
      <c r="AV86" s="101"/>
    </row>
    <row r="87" spans="1:48" s="70" customFormat="1" ht="23.15" customHeight="1">
      <c r="A87" s="132"/>
      <c r="B87" s="144"/>
      <c r="C87" s="73">
        <v>2022</v>
      </c>
      <c r="D87" s="73" t="s">
        <v>218</v>
      </c>
      <c r="E87" s="72">
        <v>41.1</v>
      </c>
      <c r="F87" s="84"/>
      <c r="G87" s="84">
        <v>41.1</v>
      </c>
      <c r="H87" s="101"/>
      <c r="I87" s="101"/>
      <c r="J87" s="101"/>
      <c r="K87" s="101"/>
      <c r="L87" s="101"/>
      <c r="M87" s="101"/>
      <c r="N87" s="101">
        <v>2</v>
      </c>
      <c r="O87" s="101"/>
      <c r="P87" s="101"/>
      <c r="Q87" s="101"/>
      <c r="R87" s="101"/>
      <c r="S87" s="101"/>
      <c r="T87" s="101"/>
      <c r="U87" s="101"/>
      <c r="V87" s="101"/>
      <c r="W87" s="101"/>
      <c r="X87" s="101">
        <v>2</v>
      </c>
      <c r="Y87" s="101"/>
      <c r="Z87" s="101"/>
      <c r="AA87" s="101"/>
      <c r="AB87" s="101"/>
      <c r="AC87" s="101"/>
      <c r="AD87" s="101"/>
      <c r="AE87" s="101"/>
      <c r="AF87" s="101"/>
      <c r="AG87" s="101"/>
      <c r="AH87" s="101">
        <v>2</v>
      </c>
      <c r="AI87" s="101"/>
      <c r="AJ87" s="101"/>
      <c r="AK87" s="101"/>
      <c r="AL87" s="101"/>
      <c r="AM87" s="101"/>
      <c r="AN87" s="101"/>
      <c r="AO87" s="101"/>
      <c r="AP87" s="101"/>
      <c r="AQ87" s="101"/>
      <c r="AR87" s="101">
        <v>1</v>
      </c>
      <c r="AS87" s="101"/>
      <c r="AT87" s="101"/>
      <c r="AU87" s="101"/>
      <c r="AV87" s="101"/>
    </row>
    <row r="88" spans="1:48" s="70" customFormat="1" ht="21" customHeight="1">
      <c r="A88" s="132"/>
      <c r="B88" s="144"/>
      <c r="C88" s="73">
        <v>2022</v>
      </c>
      <c r="D88" s="73" t="s">
        <v>8</v>
      </c>
      <c r="E88" s="72">
        <v>1241.7</v>
      </c>
      <c r="F88" s="84"/>
      <c r="G88" s="84">
        <v>139.80000000000001</v>
      </c>
      <c r="H88" s="101"/>
      <c r="I88" s="101"/>
      <c r="J88" s="101"/>
      <c r="K88" s="101"/>
      <c r="L88" s="101"/>
      <c r="M88" s="101"/>
      <c r="N88" s="101">
        <v>12</v>
      </c>
      <c r="O88" s="101"/>
      <c r="P88" s="101"/>
      <c r="Q88" s="101"/>
      <c r="R88" s="101"/>
      <c r="S88" s="101"/>
      <c r="T88" s="101"/>
      <c r="U88" s="101"/>
      <c r="V88" s="101"/>
      <c r="W88" s="101"/>
      <c r="X88" s="101">
        <v>12</v>
      </c>
      <c r="Y88" s="101"/>
      <c r="Z88" s="101"/>
      <c r="AA88" s="101"/>
      <c r="AB88" s="101"/>
      <c r="AC88" s="101"/>
      <c r="AD88" s="101"/>
      <c r="AE88" s="101"/>
      <c r="AF88" s="101"/>
      <c r="AG88" s="101"/>
      <c r="AH88" s="101">
        <v>10</v>
      </c>
      <c r="AI88" s="101"/>
      <c r="AJ88" s="101"/>
      <c r="AK88" s="101"/>
      <c r="AL88" s="101"/>
      <c r="AM88" s="101"/>
      <c r="AN88" s="101"/>
      <c r="AO88" s="101"/>
      <c r="AP88" s="101"/>
      <c r="AQ88" s="101"/>
      <c r="AR88" s="101">
        <v>10</v>
      </c>
      <c r="AS88" s="101"/>
      <c r="AT88" s="101"/>
      <c r="AU88" s="101"/>
      <c r="AV88" s="101"/>
    </row>
    <row r="89" spans="1:48" s="70" customFormat="1" ht="126.75" customHeight="1">
      <c r="A89" s="132">
        <v>43</v>
      </c>
      <c r="B89" s="74" t="s">
        <v>217</v>
      </c>
      <c r="C89" s="73">
        <v>2021</v>
      </c>
      <c r="D89" s="73" t="s">
        <v>9</v>
      </c>
      <c r="E89" s="72">
        <v>1424.2</v>
      </c>
      <c r="F89" s="82">
        <v>1407.7</v>
      </c>
      <c r="G89" s="72"/>
      <c r="H89" s="71"/>
      <c r="I89" s="71"/>
      <c r="J89" s="71"/>
      <c r="K89" s="71"/>
      <c r="L89" s="71"/>
      <c r="M89" s="71">
        <v>24</v>
      </c>
      <c r="N89" s="71"/>
      <c r="O89" s="71"/>
      <c r="P89" s="71"/>
      <c r="Q89" s="71"/>
      <c r="R89" s="71"/>
      <c r="S89" s="71"/>
      <c r="T89" s="71"/>
      <c r="U89" s="71"/>
      <c r="V89" s="71"/>
      <c r="W89" s="71">
        <v>24</v>
      </c>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row>
    <row r="90" spans="1:48" s="70" customFormat="1" ht="114.75" customHeight="1">
      <c r="A90" s="132"/>
      <c r="B90" s="74" t="s">
        <v>216</v>
      </c>
      <c r="C90" s="73">
        <v>2021</v>
      </c>
      <c r="D90" s="73" t="s">
        <v>9</v>
      </c>
      <c r="E90" s="72">
        <v>886.7</v>
      </c>
      <c r="F90" s="72">
        <v>886.7</v>
      </c>
      <c r="G90" s="72"/>
      <c r="H90" s="71"/>
      <c r="I90" s="71"/>
      <c r="J90" s="71"/>
      <c r="K90" s="71"/>
      <c r="L90" s="71"/>
      <c r="M90" s="71">
        <v>13</v>
      </c>
      <c r="N90" s="71"/>
      <c r="O90" s="71"/>
      <c r="P90" s="71"/>
      <c r="Q90" s="71"/>
      <c r="R90" s="71"/>
      <c r="S90" s="71"/>
      <c r="T90" s="71"/>
      <c r="U90" s="71"/>
      <c r="V90" s="71"/>
      <c r="W90" s="71">
        <v>13</v>
      </c>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row>
    <row r="91" spans="1:48" s="70" customFormat="1" ht="105" customHeight="1">
      <c r="A91" s="132"/>
      <c r="B91" s="74" t="s">
        <v>215</v>
      </c>
      <c r="C91" s="73">
        <v>2020</v>
      </c>
      <c r="D91" s="73"/>
      <c r="E91" s="72">
        <v>8870.2999999999993</v>
      </c>
      <c r="F91" s="82">
        <v>8571</v>
      </c>
      <c r="G91" s="72"/>
      <c r="H91" s="71"/>
      <c r="I91" s="71"/>
      <c r="J91" s="71"/>
      <c r="K91" s="71">
        <v>33</v>
      </c>
      <c r="L91" s="71"/>
      <c r="M91" s="71"/>
      <c r="N91" s="71"/>
      <c r="O91" s="71"/>
      <c r="P91" s="71"/>
      <c r="Q91" s="71"/>
      <c r="R91" s="71"/>
      <c r="S91" s="71"/>
      <c r="T91" s="71"/>
      <c r="U91" s="71">
        <v>25</v>
      </c>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row>
    <row r="92" spans="1:48" s="70" customFormat="1" ht="95.25" customHeight="1">
      <c r="A92" s="132"/>
      <c r="B92" s="74" t="s">
        <v>214</v>
      </c>
      <c r="C92" s="73">
        <v>2020</v>
      </c>
      <c r="D92" s="73"/>
      <c r="E92" s="72">
        <v>27335.200000000001</v>
      </c>
      <c r="F92" s="82">
        <v>26092.799999999999</v>
      </c>
      <c r="G92" s="72"/>
      <c r="H92" s="71"/>
      <c r="I92" s="71"/>
      <c r="J92" s="71"/>
      <c r="K92" s="71">
        <v>169</v>
      </c>
      <c r="L92" s="71"/>
      <c r="M92" s="71"/>
      <c r="N92" s="71"/>
      <c r="O92" s="71"/>
      <c r="P92" s="71"/>
      <c r="Q92" s="71"/>
      <c r="R92" s="71"/>
      <c r="S92" s="71"/>
      <c r="T92" s="71"/>
      <c r="U92" s="71">
        <v>122</v>
      </c>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row>
    <row r="93" spans="1:48" s="70" customFormat="1" ht="94.5" customHeight="1">
      <c r="A93" s="73">
        <v>44</v>
      </c>
      <c r="B93" s="74" t="s">
        <v>213</v>
      </c>
      <c r="C93" s="73">
        <v>2019</v>
      </c>
      <c r="D93" s="73" t="s">
        <v>7</v>
      </c>
      <c r="E93" s="72">
        <v>28937.7</v>
      </c>
      <c r="F93" s="72">
        <v>28937.7</v>
      </c>
      <c r="G93" s="72"/>
      <c r="H93" s="71"/>
      <c r="I93" s="71">
        <v>56</v>
      </c>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row>
    <row r="94" spans="1:48" s="70" customFormat="1" ht="45.75" customHeight="1">
      <c r="A94" s="73"/>
      <c r="B94" s="74" t="s">
        <v>212</v>
      </c>
      <c r="C94" s="73">
        <v>2019</v>
      </c>
      <c r="D94" s="73" t="s">
        <v>7</v>
      </c>
      <c r="E94" s="72">
        <v>3655.3</v>
      </c>
      <c r="F94" s="72">
        <v>3655.3</v>
      </c>
      <c r="G94" s="72"/>
      <c r="H94" s="71"/>
      <c r="I94" s="71">
        <v>11</v>
      </c>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row>
    <row r="95" spans="1:48" s="70" customFormat="1" ht="45.75" customHeight="1">
      <c r="A95" s="73"/>
      <c r="B95" s="74" t="s">
        <v>211</v>
      </c>
      <c r="C95" s="73">
        <v>2020</v>
      </c>
      <c r="D95" s="73" t="s">
        <v>7</v>
      </c>
      <c r="E95" s="72">
        <v>29786.6</v>
      </c>
      <c r="F95" s="72">
        <v>29786.6</v>
      </c>
      <c r="G95" s="72"/>
      <c r="H95" s="71"/>
      <c r="I95" s="71"/>
      <c r="J95" s="71"/>
      <c r="K95" s="71">
        <v>57</v>
      </c>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row>
    <row r="96" spans="1:48" s="70" customFormat="1" ht="36.75" customHeight="1">
      <c r="A96" s="73"/>
      <c r="B96" s="74" t="s">
        <v>210</v>
      </c>
      <c r="C96" s="73">
        <v>2020</v>
      </c>
      <c r="D96" s="73" t="s">
        <v>7</v>
      </c>
      <c r="E96" s="72">
        <v>3523.5</v>
      </c>
      <c r="F96" s="72">
        <v>3523.5</v>
      </c>
      <c r="G96" s="72"/>
      <c r="H96" s="71"/>
      <c r="I96" s="71"/>
      <c r="J96" s="71"/>
      <c r="K96" s="71">
        <v>1</v>
      </c>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row>
    <row r="97" spans="1:48" s="70" customFormat="1" ht="34.5" customHeight="1">
      <c r="A97" s="73"/>
      <c r="B97" s="74" t="s">
        <v>209</v>
      </c>
      <c r="C97" s="73">
        <v>2021</v>
      </c>
      <c r="D97" s="73" t="s">
        <v>7</v>
      </c>
      <c r="E97" s="72">
        <v>7940.9000000000005</v>
      </c>
      <c r="F97" s="82">
        <v>3570</v>
      </c>
      <c r="G97" s="72"/>
      <c r="H97" s="71"/>
      <c r="I97" s="71"/>
      <c r="J97" s="71"/>
      <c r="K97" s="71"/>
      <c r="L97" s="71"/>
      <c r="M97" s="71">
        <v>8</v>
      </c>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row>
    <row r="98" spans="1:48" s="70" customFormat="1" ht="29.15" customHeight="1">
      <c r="A98" s="73"/>
      <c r="B98" s="74" t="s">
        <v>208</v>
      </c>
      <c r="C98" s="73">
        <v>2021</v>
      </c>
      <c r="D98" s="73" t="s">
        <v>7</v>
      </c>
      <c r="E98" s="72">
        <v>1170.2</v>
      </c>
      <c r="F98" s="82"/>
      <c r="G98" s="72"/>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row>
    <row r="99" spans="1:48" s="70" customFormat="1" ht="30.65" customHeight="1">
      <c r="A99" s="132">
        <v>45</v>
      </c>
      <c r="B99" s="74" t="s">
        <v>207</v>
      </c>
      <c r="C99" s="73">
        <v>2021</v>
      </c>
      <c r="D99" s="73" t="s">
        <v>7</v>
      </c>
      <c r="E99" s="72">
        <v>18308.400000000001</v>
      </c>
      <c r="F99" s="82">
        <v>15055.8</v>
      </c>
      <c r="G99" s="72"/>
      <c r="H99" s="71"/>
      <c r="I99" s="71"/>
      <c r="J99" s="71"/>
      <c r="K99" s="71"/>
      <c r="L99" s="71"/>
      <c r="M99" s="71">
        <v>18</v>
      </c>
      <c r="N99" s="71"/>
      <c r="O99" s="71"/>
      <c r="P99" s="71"/>
      <c r="Q99" s="71"/>
      <c r="R99" s="71"/>
      <c r="S99" s="71"/>
      <c r="T99" s="71"/>
      <c r="U99" s="71"/>
      <c r="V99" s="71"/>
      <c r="W99" s="71">
        <v>6</v>
      </c>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row>
    <row r="100" spans="1:48" s="70" customFormat="1" ht="31" customHeight="1">
      <c r="A100" s="132"/>
      <c r="B100" s="74" t="s">
        <v>206</v>
      </c>
      <c r="C100" s="73">
        <v>2021</v>
      </c>
      <c r="D100" s="73" t="s">
        <v>7</v>
      </c>
      <c r="E100" s="72">
        <v>13031</v>
      </c>
      <c r="F100" s="82">
        <v>5441.8</v>
      </c>
      <c r="G100" s="72"/>
      <c r="H100" s="71"/>
      <c r="I100" s="71"/>
      <c r="J100" s="71"/>
      <c r="K100" s="71"/>
      <c r="L100" s="71"/>
      <c r="M100" s="71">
        <v>6</v>
      </c>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row>
    <row r="101" spans="1:48" ht="33.75" customHeight="1">
      <c r="A101" s="132"/>
      <c r="B101" s="74" t="s">
        <v>205</v>
      </c>
      <c r="C101" s="73">
        <v>2019</v>
      </c>
      <c r="D101" s="73" t="s">
        <v>7</v>
      </c>
      <c r="E101" s="72">
        <v>27475.3</v>
      </c>
      <c r="F101" s="72">
        <v>27475.3</v>
      </c>
      <c r="G101" s="72"/>
      <c r="H101" s="71"/>
      <c r="I101" s="71">
        <v>57</v>
      </c>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row>
    <row r="102" spans="1:48" ht="33" customHeight="1">
      <c r="A102" s="132"/>
      <c r="B102" s="74" t="s">
        <v>204</v>
      </c>
      <c r="C102" s="73">
        <v>2019</v>
      </c>
      <c r="D102" s="73" t="s">
        <v>7</v>
      </c>
      <c r="E102" s="72">
        <v>1084.9000000000001</v>
      </c>
      <c r="F102" s="72">
        <v>1084.9000000000001</v>
      </c>
      <c r="G102" s="72"/>
      <c r="H102" s="71"/>
      <c r="I102" s="71">
        <v>2</v>
      </c>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row>
    <row r="103" spans="1:48" ht="37.5" customHeight="1">
      <c r="A103" s="132"/>
      <c r="B103" s="74" t="s">
        <v>203</v>
      </c>
      <c r="C103" s="73">
        <v>2020</v>
      </c>
      <c r="D103" s="73" t="s">
        <v>7</v>
      </c>
      <c r="E103" s="72">
        <v>27394.799999999999</v>
      </c>
      <c r="F103" s="72">
        <v>27394.799999999999</v>
      </c>
      <c r="G103" s="72"/>
      <c r="H103" s="71"/>
      <c r="I103" s="71"/>
      <c r="J103" s="71"/>
      <c r="K103" s="71">
        <v>54</v>
      </c>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row>
    <row r="104" spans="1:48" ht="36" customHeight="1">
      <c r="A104" s="132"/>
      <c r="B104" s="74" t="s">
        <v>202</v>
      </c>
      <c r="C104" s="73">
        <v>2020</v>
      </c>
      <c r="D104" s="73" t="s">
        <v>7</v>
      </c>
      <c r="E104" s="72">
        <v>24041.3</v>
      </c>
      <c r="F104" s="82">
        <v>23026.9</v>
      </c>
      <c r="G104" s="72"/>
      <c r="H104" s="71"/>
      <c r="I104" s="71"/>
      <c r="J104" s="71"/>
      <c r="K104" s="71">
        <v>6</v>
      </c>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row>
    <row r="105" spans="1:48" ht="45" customHeight="1">
      <c r="A105" s="145">
        <v>46</v>
      </c>
      <c r="B105" s="74" t="s">
        <v>201</v>
      </c>
      <c r="C105" s="73">
        <v>2020</v>
      </c>
      <c r="D105" s="73" t="s">
        <v>4</v>
      </c>
      <c r="E105" s="72">
        <v>7394.9</v>
      </c>
      <c r="F105" s="72">
        <v>7394.9</v>
      </c>
      <c r="G105" s="72"/>
      <c r="H105" s="71"/>
      <c r="I105" s="71"/>
      <c r="J105" s="71"/>
      <c r="K105" s="71">
        <v>43</v>
      </c>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row>
    <row r="106" spans="1:48" ht="28.5" customHeight="1">
      <c r="A106" s="145"/>
      <c r="B106" s="74" t="s">
        <v>200</v>
      </c>
      <c r="C106" s="73">
        <v>2021</v>
      </c>
      <c r="D106" s="73" t="s">
        <v>4</v>
      </c>
      <c r="E106" s="72">
        <v>4035.4</v>
      </c>
      <c r="F106" s="72">
        <v>4035.4</v>
      </c>
      <c r="G106" s="72"/>
      <c r="H106" s="71"/>
      <c r="I106" s="71"/>
      <c r="J106" s="71"/>
      <c r="K106" s="71"/>
      <c r="L106" s="71"/>
      <c r="M106" s="71">
        <v>23</v>
      </c>
      <c r="N106" s="71"/>
      <c r="O106" s="71"/>
      <c r="P106" s="71"/>
      <c r="Q106" s="71"/>
      <c r="R106" s="71"/>
      <c r="S106" s="71"/>
      <c r="T106" s="71"/>
      <c r="U106" s="71"/>
      <c r="V106" s="71"/>
      <c r="W106" s="71">
        <v>5</v>
      </c>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row>
    <row r="107" spans="1:48" ht="30.75" customHeight="1">
      <c r="A107" s="145"/>
      <c r="B107" s="74" t="s">
        <v>199</v>
      </c>
      <c r="C107" s="73">
        <v>2021</v>
      </c>
      <c r="D107" s="73" t="s">
        <v>4</v>
      </c>
      <c r="E107" s="72">
        <v>3250.1</v>
      </c>
      <c r="F107" s="82">
        <v>2036.6</v>
      </c>
      <c r="G107" s="72"/>
      <c r="H107" s="71"/>
      <c r="I107" s="71"/>
      <c r="J107" s="71"/>
      <c r="K107" s="71"/>
      <c r="L107" s="71"/>
      <c r="M107" s="71">
        <v>13</v>
      </c>
      <c r="N107" s="71"/>
      <c r="O107" s="71"/>
      <c r="P107" s="71"/>
      <c r="Q107" s="71"/>
      <c r="R107" s="71"/>
      <c r="S107" s="71"/>
      <c r="T107" s="71"/>
      <c r="U107" s="71"/>
      <c r="V107" s="71"/>
      <c r="W107" s="71">
        <v>2</v>
      </c>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row>
    <row r="108" spans="1:48" ht="30.75" customHeight="1">
      <c r="A108" s="145">
        <v>47</v>
      </c>
      <c r="B108" s="74" t="s">
        <v>198</v>
      </c>
      <c r="C108" s="73">
        <v>2020</v>
      </c>
      <c r="D108" s="73" t="s">
        <v>4</v>
      </c>
      <c r="E108" s="72">
        <v>24857.9</v>
      </c>
      <c r="F108" s="82">
        <v>14386</v>
      </c>
      <c r="G108" s="72"/>
      <c r="H108" s="71"/>
      <c r="I108" s="71"/>
      <c r="J108" s="71"/>
      <c r="K108" s="71">
        <v>58</v>
      </c>
      <c r="L108" s="71"/>
      <c r="M108" s="71"/>
      <c r="N108" s="71"/>
      <c r="O108" s="71"/>
      <c r="P108" s="71"/>
      <c r="Q108" s="71"/>
      <c r="R108" s="71"/>
      <c r="S108" s="71"/>
      <c r="T108" s="71"/>
      <c r="U108" s="71">
        <v>14</v>
      </c>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row>
    <row r="109" spans="1:48" ht="34.5" customHeight="1">
      <c r="A109" s="145"/>
      <c r="B109" s="74" t="s">
        <v>197</v>
      </c>
      <c r="C109" s="73">
        <v>2020</v>
      </c>
      <c r="D109" s="73" t="s">
        <v>4</v>
      </c>
      <c r="E109" s="72">
        <v>3520.1</v>
      </c>
      <c r="F109" s="82">
        <v>3160</v>
      </c>
      <c r="G109" s="72"/>
      <c r="H109" s="71"/>
      <c r="I109" s="71"/>
      <c r="J109" s="71"/>
      <c r="K109" s="71">
        <v>13</v>
      </c>
      <c r="L109" s="71"/>
      <c r="M109" s="71"/>
      <c r="N109" s="71"/>
      <c r="O109" s="71"/>
      <c r="P109" s="71"/>
      <c r="Q109" s="71"/>
      <c r="R109" s="71"/>
      <c r="S109" s="71"/>
      <c r="T109" s="71"/>
      <c r="U109" s="71">
        <v>1</v>
      </c>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row>
    <row r="110" spans="1:48" ht="42" customHeight="1">
      <c r="A110" s="145"/>
      <c r="B110" s="74" t="s">
        <v>196</v>
      </c>
      <c r="C110" s="73">
        <v>2020</v>
      </c>
      <c r="D110" s="73" t="s">
        <v>4</v>
      </c>
      <c r="E110" s="72">
        <v>9989.6</v>
      </c>
      <c r="F110" s="82">
        <v>8874.6</v>
      </c>
      <c r="G110" s="72"/>
      <c r="H110" s="71"/>
      <c r="I110" s="71"/>
      <c r="J110" s="71"/>
      <c r="K110" s="71">
        <v>40</v>
      </c>
      <c r="L110" s="71"/>
      <c r="M110" s="71"/>
      <c r="N110" s="71"/>
      <c r="O110" s="71"/>
      <c r="P110" s="71"/>
      <c r="Q110" s="71"/>
      <c r="R110" s="71"/>
      <c r="S110" s="71"/>
      <c r="T110" s="71"/>
      <c r="U110" s="71">
        <v>3</v>
      </c>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row>
    <row r="111" spans="1:48" ht="34.5" customHeight="1">
      <c r="A111" s="145"/>
      <c r="B111" s="74" t="s">
        <v>195</v>
      </c>
      <c r="C111" s="73">
        <v>2020</v>
      </c>
      <c r="D111" s="73" t="s">
        <v>4</v>
      </c>
      <c r="E111" s="72">
        <v>15855.2</v>
      </c>
      <c r="F111" s="82">
        <v>15266.1</v>
      </c>
      <c r="G111" s="72"/>
      <c r="H111" s="71"/>
      <c r="I111" s="71"/>
      <c r="J111" s="71"/>
      <c r="K111" s="71">
        <v>67</v>
      </c>
      <c r="L111" s="71"/>
      <c r="M111" s="71"/>
      <c r="N111" s="71"/>
      <c r="O111" s="71"/>
      <c r="P111" s="71"/>
      <c r="Q111" s="71"/>
      <c r="R111" s="71"/>
      <c r="S111" s="71"/>
      <c r="T111" s="71"/>
      <c r="U111" s="71">
        <v>7</v>
      </c>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row>
    <row r="112" spans="1:48" ht="38.25" customHeight="1">
      <c r="A112" s="145"/>
      <c r="B112" s="74" t="s">
        <v>194</v>
      </c>
      <c r="C112" s="73">
        <v>2020</v>
      </c>
      <c r="D112" s="73" t="s">
        <v>4</v>
      </c>
      <c r="E112" s="72">
        <v>27806.799999999999</v>
      </c>
      <c r="F112" s="82">
        <v>22392.6</v>
      </c>
      <c r="G112" s="72"/>
      <c r="H112" s="71"/>
      <c r="I112" s="71"/>
      <c r="J112" s="71"/>
      <c r="K112" s="71">
        <v>80</v>
      </c>
      <c r="L112" s="71"/>
      <c r="M112" s="71"/>
      <c r="N112" s="71"/>
      <c r="O112" s="71"/>
      <c r="P112" s="71"/>
      <c r="Q112" s="71"/>
      <c r="R112" s="71"/>
      <c r="S112" s="71"/>
      <c r="T112" s="71"/>
      <c r="U112" s="71">
        <v>4</v>
      </c>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row>
    <row r="113" spans="1:48" ht="62.25" customHeight="1">
      <c r="A113" s="145"/>
      <c r="B113" s="74" t="s">
        <v>193</v>
      </c>
      <c r="C113" s="73">
        <v>2020</v>
      </c>
      <c r="D113" s="73" t="s">
        <v>4</v>
      </c>
      <c r="E113" s="72">
        <v>25621.4</v>
      </c>
      <c r="F113" s="82">
        <v>10627.5</v>
      </c>
      <c r="G113" s="72"/>
      <c r="H113" s="71"/>
      <c r="I113" s="71"/>
      <c r="J113" s="71"/>
      <c r="K113" s="71">
        <v>33</v>
      </c>
      <c r="L113" s="71"/>
      <c r="M113" s="71"/>
      <c r="N113" s="71"/>
      <c r="O113" s="71"/>
      <c r="P113" s="71"/>
      <c r="Q113" s="71"/>
      <c r="R113" s="71"/>
      <c r="S113" s="71"/>
      <c r="T113" s="71"/>
      <c r="U113" s="71">
        <v>8</v>
      </c>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row>
    <row r="114" spans="1:48" ht="62.25" customHeight="1">
      <c r="A114" s="145">
        <v>48</v>
      </c>
      <c r="B114" s="74" t="s">
        <v>192</v>
      </c>
      <c r="C114" s="73">
        <v>2021</v>
      </c>
      <c r="D114" s="73" t="s">
        <v>4</v>
      </c>
      <c r="E114" s="72">
        <v>1259.3</v>
      </c>
      <c r="F114" s="72">
        <v>1259.3</v>
      </c>
      <c r="G114" s="72"/>
      <c r="H114" s="71"/>
      <c r="I114" s="71"/>
      <c r="J114" s="71"/>
      <c r="K114" s="71"/>
      <c r="L114" s="71"/>
      <c r="M114" s="71">
        <v>4</v>
      </c>
      <c r="N114" s="71"/>
      <c r="O114" s="71"/>
      <c r="P114" s="71"/>
      <c r="Q114" s="71"/>
      <c r="R114" s="71"/>
      <c r="S114" s="71"/>
      <c r="T114" s="71"/>
      <c r="U114" s="71"/>
      <c r="V114" s="71"/>
      <c r="W114" s="71">
        <v>1</v>
      </c>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row>
    <row r="115" spans="1:48" ht="62.25" customHeight="1">
      <c r="A115" s="145"/>
      <c r="B115" s="74" t="s">
        <v>191</v>
      </c>
      <c r="C115" s="73">
        <v>2020</v>
      </c>
      <c r="D115" s="73" t="s">
        <v>4</v>
      </c>
      <c r="E115" s="72">
        <v>1772.5</v>
      </c>
      <c r="F115" s="72">
        <v>1772.5</v>
      </c>
      <c r="G115" s="72"/>
      <c r="H115" s="71"/>
      <c r="I115" s="71"/>
      <c r="J115" s="71"/>
      <c r="K115" s="71">
        <v>19</v>
      </c>
      <c r="L115" s="71"/>
      <c r="M115" s="71"/>
      <c r="N115" s="71"/>
      <c r="O115" s="71"/>
      <c r="P115" s="71"/>
      <c r="Q115" s="71"/>
      <c r="R115" s="71"/>
      <c r="S115" s="71"/>
      <c r="T115" s="71"/>
      <c r="U115" s="71">
        <v>7</v>
      </c>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row>
    <row r="116" spans="1:48" ht="62.25" customHeight="1">
      <c r="A116" s="145"/>
      <c r="B116" s="74" t="s">
        <v>190</v>
      </c>
      <c r="C116" s="73">
        <v>2019</v>
      </c>
      <c r="D116" s="73" t="s">
        <v>4</v>
      </c>
      <c r="E116" s="72">
        <v>12957</v>
      </c>
      <c r="F116" s="82">
        <v>12443.1</v>
      </c>
      <c r="G116" s="72"/>
      <c r="H116" s="71"/>
      <c r="I116" s="71">
        <v>113</v>
      </c>
      <c r="J116" s="71"/>
      <c r="K116" s="71"/>
      <c r="L116" s="71"/>
      <c r="M116" s="71"/>
      <c r="N116" s="71"/>
      <c r="O116" s="71"/>
      <c r="P116" s="71"/>
      <c r="Q116" s="71"/>
      <c r="R116" s="71"/>
      <c r="S116" s="71">
        <v>44</v>
      </c>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row>
    <row r="117" spans="1:48" ht="62.25" customHeight="1">
      <c r="A117" s="145">
        <v>49</v>
      </c>
      <c r="B117" s="74" t="s">
        <v>189</v>
      </c>
      <c r="C117" s="73">
        <v>2021</v>
      </c>
      <c r="D117" s="73" t="s">
        <v>4</v>
      </c>
      <c r="E117" s="72">
        <v>35510.699999999997</v>
      </c>
      <c r="F117" s="72">
        <v>35510.699999999997</v>
      </c>
      <c r="G117" s="72"/>
      <c r="H117" s="71"/>
      <c r="I117" s="71"/>
      <c r="J117" s="71"/>
      <c r="K117" s="71"/>
      <c r="L117" s="71"/>
      <c r="M117" s="71">
        <v>232</v>
      </c>
      <c r="N117" s="71"/>
      <c r="O117" s="71"/>
      <c r="P117" s="71"/>
      <c r="Q117" s="71"/>
      <c r="R117" s="71"/>
      <c r="S117" s="71"/>
      <c r="T117" s="71"/>
      <c r="U117" s="71"/>
      <c r="V117" s="71"/>
      <c r="W117" s="71">
        <v>6</v>
      </c>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row>
    <row r="118" spans="1:48" ht="62.25" customHeight="1">
      <c r="A118" s="145"/>
      <c r="B118" s="74" t="s">
        <v>188</v>
      </c>
      <c r="C118" s="73">
        <v>2021</v>
      </c>
      <c r="D118" s="73" t="s">
        <v>4</v>
      </c>
      <c r="E118" s="72">
        <v>11042.6</v>
      </c>
      <c r="F118" s="72">
        <v>11042.6</v>
      </c>
      <c r="G118" s="72"/>
      <c r="H118" s="71"/>
      <c r="I118" s="71"/>
      <c r="J118" s="71"/>
      <c r="K118" s="71"/>
      <c r="L118" s="71"/>
      <c r="M118" s="71">
        <v>1</v>
      </c>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row>
    <row r="119" spans="1:48" ht="62.25" customHeight="1">
      <c r="A119" s="145"/>
      <c r="B119" s="74" t="s">
        <v>187</v>
      </c>
      <c r="C119" s="73">
        <v>2022</v>
      </c>
      <c r="D119" s="73" t="s">
        <v>4</v>
      </c>
      <c r="E119" s="72">
        <v>0</v>
      </c>
      <c r="F119" s="82"/>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row>
    <row r="120" spans="1:48" ht="62.25" customHeight="1">
      <c r="A120" s="145"/>
      <c r="B120" s="74" t="s">
        <v>186</v>
      </c>
      <c r="C120" s="73">
        <v>2021</v>
      </c>
      <c r="D120" s="73" t="s">
        <v>4</v>
      </c>
      <c r="E120" s="72">
        <v>16663.900000000001</v>
      </c>
      <c r="F120" s="82">
        <v>4803.8</v>
      </c>
      <c r="G120" s="72"/>
      <c r="H120" s="71"/>
      <c r="I120" s="71"/>
      <c r="J120" s="71"/>
      <c r="K120" s="71"/>
      <c r="L120" s="71"/>
      <c r="M120" s="71">
        <v>38</v>
      </c>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row>
    <row r="121" spans="1:48" ht="62.25" customHeight="1">
      <c r="A121" s="118">
        <v>50</v>
      </c>
      <c r="B121" s="74" t="s">
        <v>185</v>
      </c>
      <c r="C121" s="73">
        <v>2021</v>
      </c>
      <c r="D121" s="73" t="s">
        <v>9</v>
      </c>
      <c r="E121" s="72">
        <v>17134.2</v>
      </c>
      <c r="F121" s="82">
        <v>16755.099999999999</v>
      </c>
      <c r="G121" s="72"/>
      <c r="H121" s="71"/>
      <c r="I121" s="71"/>
      <c r="J121" s="71"/>
      <c r="K121" s="71"/>
      <c r="L121" s="71"/>
      <c r="M121" s="71">
        <v>74</v>
      </c>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row>
    <row r="122" spans="1:48" ht="62.25" customHeight="1">
      <c r="A122" s="118">
        <v>51</v>
      </c>
      <c r="B122" s="74" t="s">
        <v>184</v>
      </c>
      <c r="C122" s="73"/>
      <c r="D122" s="73"/>
      <c r="E122" s="72">
        <v>4258.5</v>
      </c>
      <c r="F122" s="82"/>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row>
    <row r="123" spans="1:48" ht="51" customHeight="1">
      <c r="A123" s="118">
        <v>52</v>
      </c>
      <c r="B123" s="74" t="s">
        <v>183</v>
      </c>
      <c r="C123" s="73">
        <v>2021</v>
      </c>
      <c r="D123" s="73" t="s">
        <v>4</v>
      </c>
      <c r="E123" s="72">
        <v>1259.0999999999999</v>
      </c>
      <c r="F123" s="82">
        <v>1192.5999999999999</v>
      </c>
      <c r="G123" s="72"/>
      <c r="H123" s="71"/>
      <c r="I123" s="71"/>
      <c r="J123" s="71"/>
      <c r="K123" s="71"/>
      <c r="L123" s="71"/>
      <c r="M123" s="71">
        <v>11</v>
      </c>
      <c r="N123" s="71"/>
      <c r="O123" s="71"/>
      <c r="P123" s="71"/>
      <c r="Q123" s="71"/>
      <c r="R123" s="71"/>
      <c r="S123" s="71"/>
      <c r="T123" s="71"/>
      <c r="U123" s="71"/>
      <c r="V123" s="71"/>
      <c r="W123" s="71">
        <v>4</v>
      </c>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row>
    <row r="124" spans="1:48" ht="48.75" customHeight="1">
      <c r="A124" s="118">
        <v>53</v>
      </c>
      <c r="B124" s="74" t="s">
        <v>182</v>
      </c>
      <c r="C124" s="73">
        <v>2021</v>
      </c>
      <c r="D124" s="73" t="s">
        <v>6</v>
      </c>
      <c r="E124" s="72">
        <v>3862.5</v>
      </c>
      <c r="F124" s="82">
        <v>2756.9</v>
      </c>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row>
    <row r="125" spans="1:48" ht="48.75" customHeight="1">
      <c r="A125" s="145">
        <v>54</v>
      </c>
      <c r="B125" s="74" t="s">
        <v>181</v>
      </c>
      <c r="C125" s="73">
        <v>2020</v>
      </c>
      <c r="D125" s="73" t="s">
        <v>0</v>
      </c>
      <c r="E125" s="72">
        <v>2203.5</v>
      </c>
      <c r="F125" s="91">
        <v>2203.5</v>
      </c>
      <c r="G125" s="90">
        <v>0</v>
      </c>
      <c r="H125" s="89">
        <v>0</v>
      </c>
      <c r="I125" s="89">
        <v>0</v>
      </c>
      <c r="J125" s="89">
        <v>0</v>
      </c>
      <c r="K125" s="89">
        <v>18</v>
      </c>
      <c r="L125" s="89">
        <v>0</v>
      </c>
      <c r="M125" s="89">
        <v>0</v>
      </c>
      <c r="N125" s="89">
        <v>0</v>
      </c>
      <c r="O125" s="89">
        <v>0</v>
      </c>
      <c r="P125" s="89">
        <v>0</v>
      </c>
      <c r="Q125" s="89">
        <v>0</v>
      </c>
      <c r="R125" s="89">
        <v>0</v>
      </c>
      <c r="S125" s="89">
        <v>0</v>
      </c>
      <c r="T125" s="89">
        <v>0</v>
      </c>
      <c r="U125" s="89">
        <v>2</v>
      </c>
      <c r="V125" s="89">
        <v>0</v>
      </c>
      <c r="W125" s="89">
        <v>0</v>
      </c>
      <c r="X125" s="89">
        <v>0</v>
      </c>
      <c r="Y125" s="89">
        <v>0</v>
      </c>
      <c r="Z125" s="89">
        <v>0</v>
      </c>
      <c r="AA125" s="89">
        <v>0</v>
      </c>
      <c r="AB125" s="71"/>
      <c r="AC125" s="71"/>
      <c r="AD125" s="71"/>
      <c r="AE125" s="71"/>
      <c r="AF125" s="71"/>
      <c r="AG125" s="71"/>
      <c r="AH125" s="71"/>
      <c r="AI125" s="71"/>
      <c r="AJ125" s="71"/>
      <c r="AK125" s="71"/>
      <c r="AL125" s="71"/>
      <c r="AM125" s="71"/>
      <c r="AN125" s="71"/>
      <c r="AO125" s="71"/>
      <c r="AP125" s="71"/>
      <c r="AQ125" s="71"/>
      <c r="AR125" s="71"/>
      <c r="AS125" s="71"/>
      <c r="AT125" s="71"/>
      <c r="AU125" s="71"/>
      <c r="AV125" s="71"/>
    </row>
    <row r="126" spans="1:48" ht="48.75" customHeight="1">
      <c r="A126" s="145"/>
      <c r="B126" s="74" t="s">
        <v>180</v>
      </c>
      <c r="C126" s="73">
        <v>2020</v>
      </c>
      <c r="D126" s="73" t="s">
        <v>0</v>
      </c>
      <c r="E126" s="72">
        <v>2234.8000000000002</v>
      </c>
      <c r="F126" s="91">
        <v>2234.8000000000002</v>
      </c>
      <c r="G126" s="90">
        <v>0</v>
      </c>
      <c r="H126" s="89">
        <v>0</v>
      </c>
      <c r="I126" s="89">
        <v>0</v>
      </c>
      <c r="J126" s="89">
        <v>0</v>
      </c>
      <c r="K126" s="89">
        <v>19</v>
      </c>
      <c r="L126" s="89">
        <v>0</v>
      </c>
      <c r="M126" s="89">
        <v>0</v>
      </c>
      <c r="N126" s="89">
        <v>0</v>
      </c>
      <c r="O126" s="89">
        <v>0</v>
      </c>
      <c r="P126" s="89">
        <v>0</v>
      </c>
      <c r="Q126" s="89">
        <v>0</v>
      </c>
      <c r="R126" s="89">
        <v>0</v>
      </c>
      <c r="S126" s="89">
        <v>0</v>
      </c>
      <c r="T126" s="89">
        <v>0</v>
      </c>
      <c r="U126" s="89">
        <v>1</v>
      </c>
      <c r="V126" s="89">
        <v>0</v>
      </c>
      <c r="W126" s="89">
        <v>0</v>
      </c>
      <c r="X126" s="89">
        <v>0</v>
      </c>
      <c r="Y126" s="89">
        <v>0</v>
      </c>
      <c r="Z126" s="89">
        <v>0</v>
      </c>
      <c r="AA126" s="89">
        <v>0</v>
      </c>
      <c r="AB126" s="71"/>
      <c r="AC126" s="71"/>
      <c r="AD126" s="71"/>
      <c r="AE126" s="71"/>
      <c r="AF126" s="71"/>
      <c r="AG126" s="71"/>
      <c r="AH126" s="71"/>
      <c r="AI126" s="71"/>
      <c r="AJ126" s="71"/>
      <c r="AK126" s="71"/>
      <c r="AL126" s="71"/>
      <c r="AM126" s="71"/>
      <c r="AN126" s="71"/>
      <c r="AO126" s="71"/>
      <c r="AP126" s="71"/>
      <c r="AQ126" s="71"/>
      <c r="AR126" s="71"/>
      <c r="AS126" s="71"/>
      <c r="AT126" s="71"/>
      <c r="AU126" s="71"/>
      <c r="AV126" s="71"/>
    </row>
    <row r="127" spans="1:48" ht="48.75" customHeight="1">
      <c r="A127" s="145"/>
      <c r="B127" s="74" t="s">
        <v>179</v>
      </c>
      <c r="C127" s="73">
        <v>2020</v>
      </c>
      <c r="D127" s="73" t="s">
        <v>0</v>
      </c>
      <c r="E127" s="72">
        <v>1166.8</v>
      </c>
      <c r="F127" s="91">
        <v>1166.8</v>
      </c>
      <c r="G127" s="90">
        <v>0</v>
      </c>
      <c r="H127" s="89">
        <v>0</v>
      </c>
      <c r="I127" s="89">
        <v>0</v>
      </c>
      <c r="J127" s="89">
        <v>0</v>
      </c>
      <c r="K127" s="89">
        <v>7</v>
      </c>
      <c r="L127" s="89">
        <v>0</v>
      </c>
      <c r="M127" s="89">
        <v>0</v>
      </c>
      <c r="N127" s="89">
        <v>0</v>
      </c>
      <c r="O127" s="89">
        <v>0</v>
      </c>
      <c r="P127" s="89">
        <v>0</v>
      </c>
      <c r="Q127" s="89">
        <v>0</v>
      </c>
      <c r="R127" s="89">
        <v>0</v>
      </c>
      <c r="S127" s="89">
        <v>0</v>
      </c>
      <c r="T127" s="89">
        <v>0</v>
      </c>
      <c r="U127" s="89">
        <v>3</v>
      </c>
      <c r="V127" s="89">
        <v>0</v>
      </c>
      <c r="W127" s="89">
        <v>0</v>
      </c>
      <c r="X127" s="89">
        <v>0</v>
      </c>
      <c r="Y127" s="89">
        <v>0</v>
      </c>
      <c r="Z127" s="89">
        <v>0</v>
      </c>
      <c r="AA127" s="89">
        <v>0</v>
      </c>
      <c r="AB127" s="71"/>
      <c r="AC127" s="71"/>
      <c r="AD127" s="71"/>
      <c r="AE127" s="71"/>
      <c r="AF127" s="71"/>
      <c r="AG127" s="71"/>
      <c r="AH127" s="71"/>
      <c r="AI127" s="71"/>
      <c r="AJ127" s="71"/>
      <c r="AK127" s="71"/>
      <c r="AL127" s="71"/>
      <c r="AM127" s="71"/>
      <c r="AN127" s="71"/>
      <c r="AO127" s="71"/>
      <c r="AP127" s="71"/>
      <c r="AQ127" s="71"/>
      <c r="AR127" s="71"/>
      <c r="AS127" s="71"/>
      <c r="AT127" s="71"/>
      <c r="AU127" s="71"/>
      <c r="AV127" s="71"/>
    </row>
    <row r="128" spans="1:48" ht="48.75" customHeight="1">
      <c r="A128" s="145"/>
      <c r="B128" s="74" t="s">
        <v>178</v>
      </c>
      <c r="C128" s="73">
        <v>2021</v>
      </c>
      <c r="D128" s="73" t="s">
        <v>0</v>
      </c>
      <c r="E128" s="72">
        <v>123.2</v>
      </c>
      <c r="F128" s="91">
        <v>123.2</v>
      </c>
      <c r="G128" s="90">
        <v>0</v>
      </c>
      <c r="H128" s="89">
        <v>0</v>
      </c>
      <c r="I128" s="89">
        <v>0</v>
      </c>
      <c r="J128" s="89">
        <v>0</v>
      </c>
      <c r="K128" s="89">
        <v>0</v>
      </c>
      <c r="L128" s="89">
        <v>0</v>
      </c>
      <c r="M128" s="89">
        <v>2</v>
      </c>
      <c r="N128" s="89">
        <v>0</v>
      </c>
      <c r="O128" s="89">
        <v>0</v>
      </c>
      <c r="P128" s="89">
        <v>0</v>
      </c>
      <c r="Q128" s="89">
        <v>0</v>
      </c>
      <c r="R128" s="89">
        <v>0</v>
      </c>
      <c r="S128" s="89">
        <v>0</v>
      </c>
      <c r="T128" s="89">
        <v>0</v>
      </c>
      <c r="U128" s="89">
        <v>1</v>
      </c>
      <c r="V128" s="89">
        <v>0</v>
      </c>
      <c r="W128" s="89">
        <v>0</v>
      </c>
      <c r="X128" s="89">
        <v>0</v>
      </c>
      <c r="Y128" s="89">
        <v>0</v>
      </c>
      <c r="Z128" s="89">
        <v>0</v>
      </c>
      <c r="AA128" s="89">
        <v>0</v>
      </c>
      <c r="AB128" s="71"/>
      <c r="AC128" s="71"/>
      <c r="AD128" s="71"/>
      <c r="AE128" s="71"/>
      <c r="AF128" s="71"/>
      <c r="AG128" s="71"/>
      <c r="AH128" s="71"/>
      <c r="AI128" s="71"/>
      <c r="AJ128" s="71"/>
      <c r="AK128" s="71"/>
      <c r="AL128" s="71"/>
      <c r="AM128" s="71"/>
      <c r="AN128" s="71"/>
      <c r="AO128" s="71"/>
      <c r="AP128" s="71"/>
      <c r="AQ128" s="71"/>
      <c r="AR128" s="71"/>
      <c r="AS128" s="71"/>
      <c r="AT128" s="71"/>
      <c r="AU128" s="71"/>
      <c r="AV128" s="71"/>
    </row>
    <row r="129" spans="1:48" ht="48.75" customHeight="1">
      <c r="A129" s="145">
        <v>55</v>
      </c>
      <c r="B129" s="74" t="s">
        <v>177</v>
      </c>
      <c r="C129" s="73">
        <v>2022</v>
      </c>
      <c r="D129" s="73" t="s">
        <v>5</v>
      </c>
      <c r="E129" s="72">
        <v>36493.800000000003</v>
      </c>
      <c r="F129" s="91">
        <v>29432</v>
      </c>
      <c r="G129" s="90">
        <v>0</v>
      </c>
      <c r="H129" s="89">
        <v>0</v>
      </c>
      <c r="I129" s="89">
        <v>0</v>
      </c>
      <c r="J129" s="89">
        <v>0</v>
      </c>
      <c r="K129" s="89">
        <v>0</v>
      </c>
      <c r="L129" s="89">
        <v>0</v>
      </c>
      <c r="M129" s="89">
        <v>0</v>
      </c>
      <c r="N129" s="89">
        <v>0</v>
      </c>
      <c r="O129" s="89">
        <v>182</v>
      </c>
      <c r="P129" s="89">
        <v>0</v>
      </c>
      <c r="Q129" s="89">
        <v>0</v>
      </c>
      <c r="R129" s="89">
        <v>0</v>
      </c>
      <c r="S129" s="89">
        <v>0</v>
      </c>
      <c r="T129" s="89">
        <v>0</v>
      </c>
      <c r="U129" s="89">
        <v>0</v>
      </c>
      <c r="V129" s="89">
        <v>0</v>
      </c>
      <c r="W129" s="89">
        <v>0</v>
      </c>
      <c r="X129" s="89">
        <v>0</v>
      </c>
      <c r="Y129" s="89">
        <v>44</v>
      </c>
      <c r="Z129" s="89">
        <v>0</v>
      </c>
      <c r="AA129" s="89">
        <v>0</v>
      </c>
      <c r="AB129" s="71"/>
      <c r="AC129" s="71"/>
      <c r="AD129" s="71"/>
      <c r="AE129" s="71"/>
      <c r="AF129" s="71"/>
      <c r="AG129" s="71"/>
      <c r="AH129" s="71"/>
      <c r="AI129" s="71"/>
      <c r="AJ129" s="71"/>
      <c r="AK129" s="71"/>
      <c r="AL129" s="71"/>
      <c r="AM129" s="71"/>
      <c r="AN129" s="71"/>
      <c r="AO129" s="71"/>
      <c r="AP129" s="71"/>
      <c r="AQ129" s="71"/>
      <c r="AR129" s="71"/>
      <c r="AS129" s="71"/>
      <c r="AT129" s="71"/>
      <c r="AU129" s="71"/>
      <c r="AV129" s="71"/>
    </row>
    <row r="130" spans="1:48" ht="48.75" customHeight="1">
      <c r="A130" s="145"/>
      <c r="B130" s="74" t="s">
        <v>176</v>
      </c>
      <c r="C130" s="73">
        <v>2022</v>
      </c>
      <c r="D130" s="73" t="s">
        <v>5</v>
      </c>
      <c r="E130" s="72">
        <v>20101.5</v>
      </c>
      <c r="F130" s="91">
        <v>20101.5</v>
      </c>
      <c r="G130" s="90">
        <v>0</v>
      </c>
      <c r="H130" s="89">
        <v>0</v>
      </c>
      <c r="I130" s="89">
        <v>0</v>
      </c>
      <c r="J130" s="89">
        <v>0</v>
      </c>
      <c r="K130" s="89">
        <v>0</v>
      </c>
      <c r="L130" s="89">
        <v>0</v>
      </c>
      <c r="M130" s="89">
        <v>0</v>
      </c>
      <c r="N130" s="89">
        <v>0</v>
      </c>
      <c r="O130" s="89">
        <v>164</v>
      </c>
      <c r="P130" s="89">
        <v>0</v>
      </c>
      <c r="Q130" s="89">
        <v>0</v>
      </c>
      <c r="R130" s="89">
        <v>0</v>
      </c>
      <c r="S130" s="89">
        <v>0</v>
      </c>
      <c r="T130" s="89">
        <v>0</v>
      </c>
      <c r="U130" s="89">
        <v>0</v>
      </c>
      <c r="V130" s="89">
        <v>0</v>
      </c>
      <c r="W130" s="89">
        <v>0</v>
      </c>
      <c r="X130" s="89">
        <v>0</v>
      </c>
      <c r="Y130" s="89">
        <v>47</v>
      </c>
      <c r="Z130" s="89">
        <v>0</v>
      </c>
      <c r="AA130" s="89">
        <v>0</v>
      </c>
      <c r="AB130" s="71"/>
      <c r="AC130" s="71"/>
      <c r="AD130" s="71"/>
      <c r="AE130" s="71"/>
      <c r="AF130" s="71"/>
      <c r="AG130" s="71"/>
      <c r="AH130" s="71"/>
      <c r="AI130" s="71"/>
      <c r="AJ130" s="71"/>
      <c r="AK130" s="71"/>
      <c r="AL130" s="71"/>
      <c r="AM130" s="71"/>
      <c r="AN130" s="71"/>
      <c r="AO130" s="71"/>
      <c r="AP130" s="71"/>
      <c r="AQ130" s="71"/>
      <c r="AR130" s="71"/>
      <c r="AS130" s="71"/>
      <c r="AT130" s="71"/>
      <c r="AU130" s="71"/>
      <c r="AV130" s="71"/>
    </row>
    <row r="131" spans="1:48" ht="48.75" customHeight="1">
      <c r="A131" s="145"/>
      <c r="B131" s="74" t="s">
        <v>175</v>
      </c>
      <c r="C131" s="73">
        <v>2023</v>
      </c>
      <c r="D131" s="73" t="s">
        <v>5</v>
      </c>
      <c r="E131" s="72">
        <v>19799.8</v>
      </c>
      <c r="F131" s="91">
        <v>19799.8</v>
      </c>
      <c r="G131" s="90">
        <v>0</v>
      </c>
      <c r="H131" s="89">
        <v>0</v>
      </c>
      <c r="I131" s="89">
        <v>0</v>
      </c>
      <c r="J131" s="89">
        <v>0</v>
      </c>
      <c r="K131" s="89">
        <v>0</v>
      </c>
      <c r="L131" s="89">
        <v>0</v>
      </c>
      <c r="M131" s="89">
        <v>0</v>
      </c>
      <c r="N131" s="89">
        <v>0</v>
      </c>
      <c r="O131" s="89">
        <v>0</v>
      </c>
      <c r="P131" s="89">
        <v>0</v>
      </c>
      <c r="Q131" s="89">
        <v>58</v>
      </c>
      <c r="R131" s="89">
        <v>0</v>
      </c>
      <c r="S131" s="89">
        <v>0</v>
      </c>
      <c r="T131" s="89">
        <v>0</v>
      </c>
      <c r="U131" s="89">
        <v>0</v>
      </c>
      <c r="V131" s="89">
        <v>0</v>
      </c>
      <c r="W131" s="89">
        <v>0</v>
      </c>
      <c r="X131" s="89">
        <v>0</v>
      </c>
      <c r="Y131" s="89">
        <v>0</v>
      </c>
      <c r="Z131" s="89">
        <v>0</v>
      </c>
      <c r="AA131" s="89">
        <v>43</v>
      </c>
      <c r="AB131" s="71"/>
      <c r="AC131" s="71"/>
      <c r="AD131" s="71"/>
      <c r="AE131" s="71"/>
      <c r="AF131" s="71"/>
      <c r="AG131" s="71"/>
      <c r="AH131" s="71"/>
      <c r="AI131" s="71"/>
      <c r="AJ131" s="71"/>
      <c r="AK131" s="71"/>
      <c r="AL131" s="71"/>
      <c r="AM131" s="71"/>
      <c r="AN131" s="71"/>
      <c r="AO131" s="71"/>
      <c r="AP131" s="71"/>
      <c r="AQ131" s="71"/>
      <c r="AR131" s="71"/>
      <c r="AS131" s="71"/>
      <c r="AT131" s="71"/>
      <c r="AU131" s="71"/>
      <c r="AV131" s="71"/>
    </row>
    <row r="132" spans="1:48" ht="48.75" customHeight="1">
      <c r="A132" s="145"/>
      <c r="B132" s="74" t="s">
        <v>174</v>
      </c>
      <c r="C132" s="73">
        <v>2023</v>
      </c>
      <c r="D132" s="73" t="s">
        <v>5</v>
      </c>
      <c r="E132" s="72">
        <v>1267.3</v>
      </c>
      <c r="F132" s="90">
        <v>0</v>
      </c>
      <c r="G132" s="95">
        <v>1267.3</v>
      </c>
      <c r="H132" s="89">
        <v>0</v>
      </c>
      <c r="I132" s="89">
        <v>0</v>
      </c>
      <c r="J132" s="89">
        <v>0</v>
      </c>
      <c r="K132" s="89">
        <v>0</v>
      </c>
      <c r="L132" s="89">
        <v>0</v>
      </c>
      <c r="M132" s="89">
        <v>0</v>
      </c>
      <c r="N132" s="89">
        <v>0</v>
      </c>
      <c r="O132" s="89">
        <v>0</v>
      </c>
      <c r="P132" s="89">
        <v>3</v>
      </c>
      <c r="Q132" s="89">
        <v>0</v>
      </c>
      <c r="R132" s="89">
        <v>0</v>
      </c>
      <c r="S132" s="89">
        <v>0</v>
      </c>
      <c r="T132" s="89">
        <v>0</v>
      </c>
      <c r="U132" s="89">
        <v>0</v>
      </c>
      <c r="V132" s="89">
        <v>0</v>
      </c>
      <c r="W132" s="89">
        <v>0</v>
      </c>
      <c r="X132" s="89">
        <v>0</v>
      </c>
      <c r="Y132" s="89">
        <v>0</v>
      </c>
      <c r="Z132" s="89">
        <v>0</v>
      </c>
      <c r="AA132" s="89">
        <v>1</v>
      </c>
      <c r="AB132" s="71"/>
      <c r="AC132" s="71"/>
      <c r="AD132" s="71"/>
      <c r="AE132" s="71"/>
      <c r="AF132" s="71"/>
      <c r="AG132" s="71"/>
      <c r="AH132" s="71"/>
      <c r="AI132" s="71"/>
      <c r="AJ132" s="71"/>
      <c r="AK132" s="71"/>
      <c r="AL132" s="71"/>
      <c r="AM132" s="71"/>
      <c r="AN132" s="71"/>
      <c r="AO132" s="71"/>
      <c r="AP132" s="71"/>
      <c r="AQ132" s="71"/>
      <c r="AR132" s="71"/>
      <c r="AS132" s="71"/>
      <c r="AT132" s="71"/>
      <c r="AU132" s="71"/>
      <c r="AV132" s="71"/>
    </row>
    <row r="133" spans="1:48" ht="48.75" customHeight="1">
      <c r="A133" s="145"/>
      <c r="B133" s="74" t="s">
        <v>173</v>
      </c>
      <c r="C133" s="73">
        <v>2023</v>
      </c>
      <c r="D133" s="73" t="s">
        <v>5</v>
      </c>
      <c r="E133" s="72">
        <v>1264.9000000000001</v>
      </c>
      <c r="F133" s="91">
        <v>1264.9000000000001</v>
      </c>
      <c r="G133" s="90">
        <v>0</v>
      </c>
      <c r="H133" s="89">
        <v>0</v>
      </c>
      <c r="I133" s="89">
        <v>0</v>
      </c>
      <c r="J133" s="89">
        <v>0</v>
      </c>
      <c r="K133" s="89">
        <v>0</v>
      </c>
      <c r="L133" s="89">
        <v>0</v>
      </c>
      <c r="M133" s="89">
        <v>0</v>
      </c>
      <c r="N133" s="89">
        <v>0</v>
      </c>
      <c r="O133" s="89">
        <v>0</v>
      </c>
      <c r="P133" s="89">
        <v>6</v>
      </c>
      <c r="Q133" s="89">
        <v>0</v>
      </c>
      <c r="R133" s="89">
        <v>0</v>
      </c>
      <c r="S133" s="89">
        <v>0</v>
      </c>
      <c r="T133" s="89">
        <v>0</v>
      </c>
      <c r="U133" s="89">
        <v>0</v>
      </c>
      <c r="V133" s="89">
        <v>0</v>
      </c>
      <c r="W133" s="89">
        <v>0</v>
      </c>
      <c r="X133" s="89">
        <v>0</v>
      </c>
      <c r="Y133" s="89">
        <v>0</v>
      </c>
      <c r="Z133" s="89">
        <v>0</v>
      </c>
      <c r="AA133" s="89">
        <v>3</v>
      </c>
      <c r="AB133" s="71"/>
      <c r="AC133" s="71"/>
      <c r="AD133" s="71"/>
      <c r="AE133" s="71"/>
      <c r="AF133" s="71"/>
      <c r="AG133" s="71"/>
      <c r="AH133" s="71"/>
      <c r="AI133" s="71"/>
      <c r="AJ133" s="71"/>
      <c r="AK133" s="71"/>
      <c r="AL133" s="71"/>
      <c r="AM133" s="71"/>
      <c r="AN133" s="71"/>
      <c r="AO133" s="71"/>
      <c r="AP133" s="71"/>
      <c r="AQ133" s="71"/>
      <c r="AR133" s="71"/>
      <c r="AS133" s="71"/>
      <c r="AT133" s="71"/>
      <c r="AU133" s="71"/>
      <c r="AV133" s="71"/>
    </row>
    <row r="134" spans="1:48" ht="48.75" customHeight="1">
      <c r="A134" s="145"/>
      <c r="B134" s="74" t="s">
        <v>172</v>
      </c>
      <c r="C134" s="73">
        <v>2022</v>
      </c>
      <c r="D134" s="73" t="s">
        <v>0</v>
      </c>
      <c r="E134" s="72">
        <v>7311.2</v>
      </c>
      <c r="F134" s="91">
        <v>7311.2</v>
      </c>
      <c r="G134" s="90">
        <v>0</v>
      </c>
      <c r="H134" s="89">
        <v>0</v>
      </c>
      <c r="I134" s="89">
        <v>0</v>
      </c>
      <c r="J134" s="89">
        <v>0</v>
      </c>
      <c r="K134" s="89">
        <v>0</v>
      </c>
      <c r="L134" s="89">
        <v>0</v>
      </c>
      <c r="M134" s="89">
        <v>0</v>
      </c>
      <c r="N134" s="89">
        <v>0</v>
      </c>
      <c r="O134" s="89">
        <v>3</v>
      </c>
      <c r="P134" s="89">
        <v>0</v>
      </c>
      <c r="Q134" s="89">
        <v>0</v>
      </c>
      <c r="R134" s="89">
        <v>0</v>
      </c>
      <c r="S134" s="89">
        <v>0</v>
      </c>
      <c r="T134" s="89">
        <v>0</v>
      </c>
      <c r="U134" s="89">
        <v>0</v>
      </c>
      <c r="V134" s="89">
        <v>0</v>
      </c>
      <c r="W134" s="89">
        <v>0</v>
      </c>
      <c r="X134" s="89">
        <v>0</v>
      </c>
      <c r="Y134" s="89">
        <v>0</v>
      </c>
      <c r="Z134" s="89">
        <v>0</v>
      </c>
      <c r="AA134" s="89">
        <v>0</v>
      </c>
      <c r="AB134" s="71"/>
      <c r="AC134" s="71"/>
      <c r="AD134" s="71"/>
      <c r="AE134" s="71"/>
      <c r="AF134" s="71"/>
      <c r="AG134" s="71"/>
      <c r="AH134" s="71"/>
      <c r="AI134" s="71"/>
      <c r="AJ134" s="71"/>
      <c r="AK134" s="71"/>
      <c r="AL134" s="71"/>
      <c r="AM134" s="71"/>
      <c r="AN134" s="71"/>
      <c r="AO134" s="71"/>
      <c r="AP134" s="71"/>
      <c r="AQ134" s="71"/>
      <c r="AR134" s="71"/>
      <c r="AS134" s="71"/>
      <c r="AT134" s="71"/>
      <c r="AU134" s="71"/>
      <c r="AV134" s="71"/>
    </row>
    <row r="135" spans="1:48" ht="48.75" customHeight="1">
      <c r="A135" s="145"/>
      <c r="B135" s="74" t="s">
        <v>171</v>
      </c>
      <c r="C135" s="73">
        <v>2022</v>
      </c>
      <c r="D135" s="73" t="s">
        <v>0</v>
      </c>
      <c r="E135" s="72">
        <v>3479.8</v>
      </c>
      <c r="F135" s="91">
        <v>3479.8</v>
      </c>
      <c r="G135" s="90">
        <v>0</v>
      </c>
      <c r="H135" s="89">
        <v>0</v>
      </c>
      <c r="I135" s="89">
        <v>0</v>
      </c>
      <c r="J135" s="89">
        <v>0</v>
      </c>
      <c r="K135" s="89">
        <v>0</v>
      </c>
      <c r="L135" s="89">
        <v>0</v>
      </c>
      <c r="M135" s="89">
        <v>0</v>
      </c>
      <c r="N135" s="89">
        <v>0</v>
      </c>
      <c r="O135" s="89">
        <v>1</v>
      </c>
      <c r="P135" s="89">
        <v>0</v>
      </c>
      <c r="Q135" s="89">
        <v>0</v>
      </c>
      <c r="R135" s="89">
        <v>0</v>
      </c>
      <c r="S135" s="89">
        <v>0</v>
      </c>
      <c r="T135" s="89">
        <v>0</v>
      </c>
      <c r="U135" s="89">
        <v>0</v>
      </c>
      <c r="V135" s="89">
        <v>0</v>
      </c>
      <c r="W135" s="89">
        <v>0</v>
      </c>
      <c r="X135" s="89">
        <v>0</v>
      </c>
      <c r="Y135" s="89">
        <v>0</v>
      </c>
      <c r="Z135" s="89">
        <v>0</v>
      </c>
      <c r="AA135" s="89">
        <v>0</v>
      </c>
      <c r="AB135" s="71"/>
      <c r="AC135" s="71"/>
      <c r="AD135" s="71"/>
      <c r="AE135" s="71"/>
      <c r="AF135" s="71"/>
      <c r="AG135" s="71"/>
      <c r="AH135" s="71"/>
      <c r="AI135" s="71"/>
      <c r="AJ135" s="71"/>
      <c r="AK135" s="71"/>
      <c r="AL135" s="71"/>
      <c r="AM135" s="71"/>
      <c r="AN135" s="71"/>
      <c r="AO135" s="71"/>
      <c r="AP135" s="71"/>
      <c r="AQ135" s="71"/>
      <c r="AR135" s="71"/>
      <c r="AS135" s="71"/>
      <c r="AT135" s="71"/>
      <c r="AU135" s="71"/>
      <c r="AV135" s="71"/>
    </row>
    <row r="136" spans="1:48" ht="48.75" customHeight="1">
      <c r="A136" s="145"/>
      <c r="B136" s="74" t="s">
        <v>170</v>
      </c>
      <c r="C136" s="73">
        <v>2022</v>
      </c>
      <c r="D136" s="73" t="s">
        <v>0</v>
      </c>
      <c r="E136" s="72">
        <v>18007.2</v>
      </c>
      <c r="F136" s="91">
        <v>14235.6</v>
      </c>
      <c r="G136" s="90">
        <v>0</v>
      </c>
      <c r="H136" s="89">
        <v>0</v>
      </c>
      <c r="I136" s="89">
        <v>0</v>
      </c>
      <c r="J136" s="89">
        <v>0</v>
      </c>
      <c r="K136" s="89">
        <v>0</v>
      </c>
      <c r="L136" s="89">
        <v>0</v>
      </c>
      <c r="M136" s="89">
        <v>0</v>
      </c>
      <c r="N136" s="89">
        <v>0</v>
      </c>
      <c r="O136" s="89">
        <v>76</v>
      </c>
      <c r="P136" s="89">
        <v>0</v>
      </c>
      <c r="Q136" s="89">
        <v>0</v>
      </c>
      <c r="R136" s="89">
        <v>0</v>
      </c>
      <c r="S136" s="89">
        <v>0</v>
      </c>
      <c r="T136" s="89">
        <v>0</v>
      </c>
      <c r="U136" s="89">
        <v>0</v>
      </c>
      <c r="V136" s="89">
        <v>0</v>
      </c>
      <c r="W136" s="89">
        <v>0</v>
      </c>
      <c r="X136" s="89">
        <v>0</v>
      </c>
      <c r="Y136" s="89">
        <v>15</v>
      </c>
      <c r="Z136" s="89">
        <v>0</v>
      </c>
      <c r="AA136" s="89">
        <v>0</v>
      </c>
      <c r="AB136" s="71"/>
      <c r="AC136" s="71"/>
      <c r="AD136" s="71"/>
      <c r="AE136" s="71"/>
      <c r="AF136" s="71"/>
      <c r="AG136" s="71"/>
      <c r="AH136" s="71"/>
      <c r="AI136" s="71"/>
      <c r="AJ136" s="71"/>
      <c r="AK136" s="71"/>
      <c r="AL136" s="71"/>
      <c r="AM136" s="71"/>
      <c r="AN136" s="71"/>
      <c r="AO136" s="71"/>
      <c r="AP136" s="71"/>
      <c r="AQ136" s="71"/>
      <c r="AR136" s="71"/>
      <c r="AS136" s="71"/>
      <c r="AT136" s="71"/>
      <c r="AU136" s="71"/>
      <c r="AV136" s="71"/>
    </row>
    <row r="137" spans="1:48" ht="44.25" customHeight="1">
      <c r="A137" s="145"/>
      <c r="B137" s="74" t="s">
        <v>169</v>
      </c>
      <c r="C137" s="73">
        <v>2022</v>
      </c>
      <c r="D137" s="73" t="s">
        <v>1</v>
      </c>
      <c r="E137" s="72">
        <v>600.9</v>
      </c>
      <c r="F137" s="91">
        <v>600.9</v>
      </c>
      <c r="G137" s="90">
        <v>0</v>
      </c>
      <c r="H137" s="89">
        <v>0</v>
      </c>
      <c r="I137" s="89">
        <v>0</v>
      </c>
      <c r="J137" s="89">
        <v>0</v>
      </c>
      <c r="K137" s="89">
        <v>0</v>
      </c>
      <c r="L137" s="89">
        <v>0</v>
      </c>
      <c r="M137" s="89">
        <v>0</v>
      </c>
      <c r="N137" s="89">
        <v>0</v>
      </c>
      <c r="O137" s="89">
        <v>4</v>
      </c>
      <c r="P137" s="89">
        <v>0</v>
      </c>
      <c r="Q137" s="89">
        <v>0</v>
      </c>
      <c r="R137" s="89">
        <v>0</v>
      </c>
      <c r="S137" s="89">
        <v>0</v>
      </c>
      <c r="T137" s="89">
        <v>0</v>
      </c>
      <c r="U137" s="89">
        <v>0</v>
      </c>
      <c r="V137" s="89">
        <v>0</v>
      </c>
      <c r="W137" s="89">
        <v>0</v>
      </c>
      <c r="X137" s="89">
        <v>0</v>
      </c>
      <c r="Y137" s="89">
        <v>0</v>
      </c>
      <c r="Z137" s="89">
        <v>0</v>
      </c>
      <c r="AA137" s="89">
        <v>0</v>
      </c>
      <c r="AB137" s="71"/>
      <c r="AC137" s="71"/>
      <c r="AD137" s="71"/>
      <c r="AE137" s="71"/>
      <c r="AF137" s="71"/>
      <c r="AG137" s="71"/>
      <c r="AH137" s="71"/>
      <c r="AI137" s="71"/>
      <c r="AJ137" s="71"/>
      <c r="AK137" s="71"/>
      <c r="AL137" s="71"/>
      <c r="AM137" s="71"/>
      <c r="AN137" s="71"/>
      <c r="AO137" s="71"/>
      <c r="AP137" s="71"/>
      <c r="AQ137" s="71"/>
      <c r="AR137" s="71"/>
      <c r="AS137" s="71"/>
      <c r="AT137" s="71"/>
      <c r="AU137" s="71"/>
      <c r="AV137" s="71"/>
    </row>
    <row r="138" spans="1:48" ht="39.75" customHeight="1">
      <c r="A138" s="145">
        <v>56</v>
      </c>
      <c r="B138" s="74" t="s">
        <v>168</v>
      </c>
      <c r="C138" s="73">
        <v>2022</v>
      </c>
      <c r="D138" s="73" t="s">
        <v>7</v>
      </c>
      <c r="E138" s="72">
        <v>27478.9</v>
      </c>
      <c r="F138" s="91">
        <v>24954.6</v>
      </c>
      <c r="G138" s="90">
        <v>0</v>
      </c>
      <c r="H138" s="89">
        <v>0</v>
      </c>
      <c r="I138" s="89">
        <v>0</v>
      </c>
      <c r="J138" s="89">
        <v>0</v>
      </c>
      <c r="K138" s="89">
        <v>0</v>
      </c>
      <c r="L138" s="89">
        <v>0</v>
      </c>
      <c r="M138" s="89">
        <v>0</v>
      </c>
      <c r="N138" s="89">
        <v>0</v>
      </c>
      <c r="O138" s="89">
        <v>36</v>
      </c>
      <c r="P138" s="89">
        <v>0</v>
      </c>
      <c r="Q138" s="89">
        <v>0</v>
      </c>
      <c r="R138" s="89">
        <v>0</v>
      </c>
      <c r="S138" s="89">
        <v>0</v>
      </c>
      <c r="T138" s="89">
        <v>0</v>
      </c>
      <c r="U138" s="89">
        <v>0</v>
      </c>
      <c r="V138" s="89">
        <v>0</v>
      </c>
      <c r="W138" s="89">
        <v>0</v>
      </c>
      <c r="X138" s="89">
        <v>0</v>
      </c>
      <c r="Y138" s="89">
        <v>0</v>
      </c>
      <c r="Z138" s="89">
        <v>0</v>
      </c>
      <c r="AA138" s="89">
        <v>0</v>
      </c>
      <c r="AB138" s="71"/>
      <c r="AC138" s="71"/>
      <c r="AD138" s="71"/>
      <c r="AE138" s="71"/>
      <c r="AF138" s="71"/>
      <c r="AG138" s="71"/>
      <c r="AH138" s="71"/>
      <c r="AI138" s="71"/>
      <c r="AJ138" s="71"/>
      <c r="AK138" s="71"/>
      <c r="AL138" s="71"/>
      <c r="AM138" s="71"/>
      <c r="AN138" s="71"/>
      <c r="AO138" s="71"/>
      <c r="AP138" s="71"/>
      <c r="AQ138" s="71"/>
      <c r="AR138" s="71"/>
      <c r="AS138" s="71"/>
      <c r="AT138" s="71"/>
      <c r="AU138" s="71"/>
      <c r="AV138" s="71"/>
    </row>
    <row r="139" spans="1:48" ht="46.5" customHeight="1">
      <c r="A139" s="145"/>
      <c r="B139" s="74" t="s">
        <v>167</v>
      </c>
      <c r="C139" s="73">
        <v>2022</v>
      </c>
      <c r="D139" s="73" t="s">
        <v>7</v>
      </c>
      <c r="E139" s="72">
        <v>12688.599999999999</v>
      </c>
      <c r="F139" s="91">
        <v>1800.6</v>
      </c>
      <c r="G139" s="90">
        <v>0</v>
      </c>
      <c r="H139" s="89">
        <v>0</v>
      </c>
      <c r="I139" s="89">
        <v>0</v>
      </c>
      <c r="J139" s="89">
        <v>0</v>
      </c>
      <c r="K139" s="89">
        <v>0</v>
      </c>
      <c r="L139" s="89">
        <v>0</v>
      </c>
      <c r="M139" s="89">
        <v>0</v>
      </c>
      <c r="N139" s="89">
        <v>0</v>
      </c>
      <c r="O139" s="89">
        <v>4</v>
      </c>
      <c r="P139" s="89">
        <v>0</v>
      </c>
      <c r="Q139" s="89">
        <v>0</v>
      </c>
      <c r="R139" s="89">
        <v>0</v>
      </c>
      <c r="S139" s="89">
        <v>0</v>
      </c>
      <c r="T139" s="89">
        <v>0</v>
      </c>
      <c r="U139" s="89">
        <v>0</v>
      </c>
      <c r="V139" s="89">
        <v>0</v>
      </c>
      <c r="W139" s="89">
        <v>0</v>
      </c>
      <c r="X139" s="89">
        <v>0</v>
      </c>
      <c r="Y139" s="89">
        <v>0</v>
      </c>
      <c r="Z139" s="89">
        <v>0</v>
      </c>
      <c r="AA139" s="89">
        <v>0</v>
      </c>
      <c r="AB139" s="71"/>
      <c r="AC139" s="71"/>
      <c r="AD139" s="71"/>
      <c r="AE139" s="71"/>
      <c r="AF139" s="71"/>
      <c r="AG139" s="71"/>
      <c r="AH139" s="71"/>
      <c r="AI139" s="71"/>
      <c r="AJ139" s="71"/>
      <c r="AK139" s="71"/>
      <c r="AL139" s="71"/>
      <c r="AM139" s="71"/>
      <c r="AN139" s="71"/>
      <c r="AO139" s="71"/>
      <c r="AP139" s="71"/>
      <c r="AQ139" s="71"/>
      <c r="AR139" s="71"/>
      <c r="AS139" s="71"/>
      <c r="AT139" s="71"/>
      <c r="AU139" s="71"/>
      <c r="AV139" s="71"/>
    </row>
    <row r="140" spans="1:48" ht="46.5" customHeight="1">
      <c r="A140" s="145"/>
      <c r="B140" s="74" t="s">
        <v>166</v>
      </c>
      <c r="C140" s="73">
        <v>2023</v>
      </c>
      <c r="D140" s="73" t="s">
        <v>7</v>
      </c>
      <c r="E140" s="72">
        <v>3968.2</v>
      </c>
      <c r="F140" s="91">
        <v>3968.2</v>
      </c>
      <c r="G140" s="90">
        <v>0</v>
      </c>
      <c r="H140" s="89">
        <v>0</v>
      </c>
      <c r="I140" s="89">
        <v>0</v>
      </c>
      <c r="J140" s="89">
        <v>0</v>
      </c>
      <c r="K140" s="89">
        <v>0</v>
      </c>
      <c r="L140" s="89">
        <v>0</v>
      </c>
      <c r="M140" s="89">
        <v>0</v>
      </c>
      <c r="N140" s="89">
        <v>0</v>
      </c>
      <c r="O140" s="89">
        <v>0</v>
      </c>
      <c r="P140" s="89">
        <v>0</v>
      </c>
      <c r="Q140" s="89">
        <v>3</v>
      </c>
      <c r="R140" s="89">
        <v>0</v>
      </c>
      <c r="S140" s="89">
        <v>0</v>
      </c>
      <c r="T140" s="89">
        <v>0</v>
      </c>
      <c r="U140" s="89">
        <v>0</v>
      </c>
      <c r="V140" s="89">
        <v>0</v>
      </c>
      <c r="W140" s="89">
        <v>0</v>
      </c>
      <c r="X140" s="89">
        <v>0</v>
      </c>
      <c r="Y140" s="89">
        <v>0</v>
      </c>
      <c r="Z140" s="89">
        <v>0</v>
      </c>
      <c r="AA140" s="89">
        <v>0</v>
      </c>
      <c r="AB140" s="71"/>
      <c r="AC140" s="71"/>
      <c r="AD140" s="71"/>
      <c r="AE140" s="71"/>
      <c r="AF140" s="71"/>
      <c r="AG140" s="71"/>
      <c r="AH140" s="71"/>
      <c r="AI140" s="71"/>
      <c r="AJ140" s="71"/>
      <c r="AK140" s="71"/>
      <c r="AL140" s="71"/>
      <c r="AM140" s="71"/>
      <c r="AN140" s="71"/>
      <c r="AO140" s="71"/>
      <c r="AP140" s="71"/>
      <c r="AQ140" s="71"/>
      <c r="AR140" s="71"/>
      <c r="AS140" s="71"/>
      <c r="AT140" s="71"/>
      <c r="AU140" s="71"/>
      <c r="AV140" s="71"/>
    </row>
    <row r="141" spans="1:48" ht="46.5" customHeight="1">
      <c r="A141" s="145">
        <v>57</v>
      </c>
      <c r="B141" s="74" t="s">
        <v>165</v>
      </c>
      <c r="C141" s="73">
        <v>2022</v>
      </c>
      <c r="D141" s="73" t="s">
        <v>4</v>
      </c>
      <c r="E141" s="72">
        <v>24496.1</v>
      </c>
      <c r="F141" s="91">
        <v>24496.1</v>
      </c>
      <c r="G141" s="90">
        <v>0</v>
      </c>
      <c r="H141" s="94">
        <v>0</v>
      </c>
      <c r="I141" s="94">
        <v>0</v>
      </c>
      <c r="J141" s="94">
        <v>0</v>
      </c>
      <c r="K141" s="94">
        <v>0</v>
      </c>
      <c r="L141" s="94">
        <v>0</v>
      </c>
      <c r="M141" s="94">
        <v>0</v>
      </c>
      <c r="N141" s="94">
        <v>0</v>
      </c>
      <c r="O141" s="89">
        <v>105</v>
      </c>
      <c r="P141" s="94">
        <v>0</v>
      </c>
      <c r="Q141" s="94">
        <v>0</v>
      </c>
      <c r="R141" s="94">
        <v>0</v>
      </c>
      <c r="S141" s="94">
        <v>0</v>
      </c>
      <c r="T141" s="94">
        <v>0</v>
      </c>
      <c r="U141" s="94">
        <v>0</v>
      </c>
      <c r="V141" s="94">
        <v>0</v>
      </c>
      <c r="W141" s="94">
        <v>0</v>
      </c>
      <c r="X141" s="94">
        <v>0</v>
      </c>
      <c r="Y141" s="89">
        <v>3</v>
      </c>
      <c r="Z141" s="89">
        <v>0</v>
      </c>
      <c r="AA141" s="89">
        <v>0</v>
      </c>
      <c r="AB141" s="71"/>
      <c r="AC141" s="71"/>
      <c r="AD141" s="71"/>
      <c r="AE141" s="71"/>
      <c r="AF141" s="71"/>
      <c r="AG141" s="71"/>
      <c r="AH141" s="71"/>
      <c r="AI141" s="71"/>
      <c r="AJ141" s="71"/>
      <c r="AK141" s="71"/>
      <c r="AL141" s="71"/>
      <c r="AM141" s="71"/>
      <c r="AN141" s="71"/>
      <c r="AO141" s="71"/>
      <c r="AP141" s="71"/>
      <c r="AQ141" s="71"/>
      <c r="AR141" s="71"/>
      <c r="AS141" s="71"/>
      <c r="AT141" s="71"/>
      <c r="AU141" s="71"/>
      <c r="AV141" s="71"/>
    </row>
    <row r="142" spans="1:48" ht="46.5" customHeight="1">
      <c r="A142" s="145"/>
      <c r="B142" s="74" t="s">
        <v>164</v>
      </c>
      <c r="C142" s="73">
        <v>2022</v>
      </c>
      <c r="D142" s="73" t="s">
        <v>4</v>
      </c>
      <c r="E142" s="72">
        <v>52766.1</v>
      </c>
      <c r="F142" s="91">
        <v>52766.1</v>
      </c>
      <c r="G142" s="90">
        <v>0</v>
      </c>
      <c r="H142" s="94">
        <v>0</v>
      </c>
      <c r="I142" s="94">
        <v>0</v>
      </c>
      <c r="J142" s="94">
        <v>0</v>
      </c>
      <c r="K142" s="94">
        <v>0</v>
      </c>
      <c r="L142" s="94">
        <v>0</v>
      </c>
      <c r="M142" s="94">
        <v>0</v>
      </c>
      <c r="N142" s="94">
        <v>0</v>
      </c>
      <c r="O142" s="89">
        <v>241</v>
      </c>
      <c r="P142" s="89">
        <v>0</v>
      </c>
      <c r="Q142" s="89">
        <v>0</v>
      </c>
      <c r="R142" s="89">
        <v>0</v>
      </c>
      <c r="S142" s="89">
        <v>0</v>
      </c>
      <c r="T142" s="89">
        <v>0</v>
      </c>
      <c r="U142" s="89">
        <v>0</v>
      </c>
      <c r="V142" s="89">
        <v>0</v>
      </c>
      <c r="W142" s="89">
        <v>0</v>
      </c>
      <c r="X142" s="89">
        <v>0</v>
      </c>
      <c r="Y142" s="89">
        <v>25</v>
      </c>
      <c r="Z142" s="89">
        <v>0</v>
      </c>
      <c r="AA142" s="89">
        <v>0</v>
      </c>
      <c r="AB142" s="71"/>
      <c r="AC142" s="71"/>
      <c r="AD142" s="71"/>
      <c r="AE142" s="71"/>
      <c r="AF142" s="71"/>
      <c r="AG142" s="71"/>
      <c r="AH142" s="71"/>
      <c r="AI142" s="71"/>
      <c r="AJ142" s="71"/>
      <c r="AK142" s="71"/>
      <c r="AL142" s="71"/>
      <c r="AM142" s="71"/>
      <c r="AN142" s="71"/>
      <c r="AO142" s="71"/>
      <c r="AP142" s="71"/>
      <c r="AQ142" s="71"/>
      <c r="AR142" s="71"/>
      <c r="AS142" s="71"/>
      <c r="AT142" s="71"/>
      <c r="AU142" s="71"/>
      <c r="AV142" s="71"/>
    </row>
    <row r="143" spans="1:48" ht="46.5" customHeight="1">
      <c r="A143" s="145"/>
      <c r="B143" s="74" t="s">
        <v>163</v>
      </c>
      <c r="C143" s="73">
        <v>2022</v>
      </c>
      <c r="D143" s="73" t="s">
        <v>4</v>
      </c>
      <c r="E143" s="72">
        <v>16495.2</v>
      </c>
      <c r="F143" s="91">
        <v>6696.4</v>
      </c>
      <c r="G143" s="90">
        <v>0</v>
      </c>
      <c r="H143" s="94">
        <v>0</v>
      </c>
      <c r="I143" s="94">
        <v>0</v>
      </c>
      <c r="J143" s="94">
        <v>0</v>
      </c>
      <c r="K143" s="94">
        <v>0</v>
      </c>
      <c r="L143" s="94">
        <v>0</v>
      </c>
      <c r="M143" s="94">
        <v>0</v>
      </c>
      <c r="N143" s="94">
        <v>0</v>
      </c>
      <c r="O143" s="89">
        <v>47</v>
      </c>
      <c r="P143" s="89">
        <v>0</v>
      </c>
      <c r="Q143" s="89">
        <v>0</v>
      </c>
      <c r="R143" s="89">
        <v>0</v>
      </c>
      <c r="S143" s="89">
        <v>0</v>
      </c>
      <c r="T143" s="89">
        <v>0</v>
      </c>
      <c r="U143" s="89">
        <v>0</v>
      </c>
      <c r="V143" s="89">
        <v>0</v>
      </c>
      <c r="W143" s="89">
        <v>0</v>
      </c>
      <c r="X143" s="89">
        <v>0</v>
      </c>
      <c r="Y143" s="89">
        <v>9</v>
      </c>
      <c r="Z143" s="89">
        <v>0</v>
      </c>
      <c r="AA143" s="89">
        <v>0</v>
      </c>
      <c r="AB143" s="71"/>
      <c r="AC143" s="71"/>
      <c r="AD143" s="71"/>
      <c r="AE143" s="71"/>
      <c r="AF143" s="71"/>
      <c r="AG143" s="71"/>
      <c r="AH143" s="71"/>
      <c r="AI143" s="71"/>
      <c r="AJ143" s="71"/>
      <c r="AK143" s="71"/>
      <c r="AL143" s="71"/>
      <c r="AM143" s="71"/>
      <c r="AN143" s="71"/>
      <c r="AO143" s="71"/>
      <c r="AP143" s="71"/>
      <c r="AQ143" s="71"/>
      <c r="AR143" s="71"/>
      <c r="AS143" s="71"/>
      <c r="AT143" s="71"/>
      <c r="AU143" s="71"/>
      <c r="AV143" s="71"/>
    </row>
    <row r="144" spans="1:48" ht="46.5" customHeight="1">
      <c r="A144" s="145"/>
      <c r="B144" s="74" t="s">
        <v>162</v>
      </c>
      <c r="C144" s="73">
        <v>2022</v>
      </c>
      <c r="D144" s="73" t="s">
        <v>4</v>
      </c>
      <c r="E144" s="72">
        <v>4585.1000000000004</v>
      </c>
      <c r="F144" s="91">
        <v>4585.1000000000004</v>
      </c>
      <c r="G144" s="90">
        <v>0</v>
      </c>
      <c r="H144" s="94">
        <v>0</v>
      </c>
      <c r="I144" s="94">
        <v>0</v>
      </c>
      <c r="J144" s="94">
        <v>0</v>
      </c>
      <c r="K144" s="94">
        <v>0</v>
      </c>
      <c r="L144" s="94">
        <v>0</v>
      </c>
      <c r="M144" s="94">
        <v>0</v>
      </c>
      <c r="N144" s="94">
        <v>0</v>
      </c>
      <c r="O144" s="89">
        <v>24</v>
      </c>
      <c r="P144" s="89">
        <v>0</v>
      </c>
      <c r="Q144" s="89">
        <v>0</v>
      </c>
      <c r="R144" s="89">
        <v>0</v>
      </c>
      <c r="S144" s="89">
        <v>0</v>
      </c>
      <c r="T144" s="89">
        <v>0</v>
      </c>
      <c r="U144" s="89">
        <v>0</v>
      </c>
      <c r="V144" s="89">
        <v>0</v>
      </c>
      <c r="W144" s="89">
        <v>0</v>
      </c>
      <c r="X144" s="89">
        <v>0</v>
      </c>
      <c r="Y144" s="89">
        <v>0</v>
      </c>
      <c r="Z144" s="89">
        <v>0</v>
      </c>
      <c r="AA144" s="89">
        <v>0</v>
      </c>
      <c r="AB144" s="71"/>
      <c r="AC144" s="71"/>
      <c r="AD144" s="71"/>
      <c r="AE144" s="71"/>
      <c r="AF144" s="71"/>
      <c r="AG144" s="71"/>
      <c r="AH144" s="71"/>
      <c r="AI144" s="71"/>
      <c r="AJ144" s="71"/>
      <c r="AK144" s="71"/>
      <c r="AL144" s="71"/>
      <c r="AM144" s="71"/>
      <c r="AN144" s="71"/>
      <c r="AO144" s="71"/>
      <c r="AP144" s="71"/>
      <c r="AQ144" s="71"/>
      <c r="AR144" s="71"/>
      <c r="AS144" s="71"/>
      <c r="AT144" s="71"/>
      <c r="AU144" s="71"/>
      <c r="AV144" s="71"/>
    </row>
    <row r="145" spans="1:48" ht="46.5" customHeight="1">
      <c r="A145" s="145"/>
      <c r="B145" s="74" t="s">
        <v>161</v>
      </c>
      <c r="C145" s="73">
        <v>2022</v>
      </c>
      <c r="D145" s="73" t="s">
        <v>4</v>
      </c>
      <c r="E145" s="72">
        <v>1798.9</v>
      </c>
      <c r="F145" s="91">
        <v>1798.9</v>
      </c>
      <c r="G145" s="90">
        <v>0</v>
      </c>
      <c r="H145" s="94">
        <v>0</v>
      </c>
      <c r="I145" s="94">
        <v>0</v>
      </c>
      <c r="J145" s="94">
        <v>0</v>
      </c>
      <c r="K145" s="94">
        <v>0</v>
      </c>
      <c r="L145" s="94">
        <v>0</v>
      </c>
      <c r="M145" s="94">
        <v>0</v>
      </c>
      <c r="N145" s="94">
        <v>0</v>
      </c>
      <c r="O145" s="89">
        <v>11</v>
      </c>
      <c r="P145" s="89">
        <v>0</v>
      </c>
      <c r="Q145" s="89">
        <v>0</v>
      </c>
      <c r="R145" s="89">
        <v>0</v>
      </c>
      <c r="S145" s="89">
        <v>0</v>
      </c>
      <c r="T145" s="89">
        <v>0</v>
      </c>
      <c r="U145" s="89">
        <v>0</v>
      </c>
      <c r="V145" s="89">
        <v>0</v>
      </c>
      <c r="W145" s="89">
        <v>0</v>
      </c>
      <c r="X145" s="89">
        <v>0</v>
      </c>
      <c r="Y145" s="89">
        <v>0</v>
      </c>
      <c r="Z145" s="89">
        <v>0</v>
      </c>
      <c r="AA145" s="89">
        <v>0</v>
      </c>
      <c r="AB145" s="71"/>
      <c r="AC145" s="71"/>
      <c r="AD145" s="71"/>
      <c r="AE145" s="71"/>
      <c r="AF145" s="71"/>
      <c r="AG145" s="71"/>
      <c r="AH145" s="71"/>
      <c r="AI145" s="71"/>
      <c r="AJ145" s="71"/>
      <c r="AK145" s="71"/>
      <c r="AL145" s="71"/>
      <c r="AM145" s="71"/>
      <c r="AN145" s="71"/>
      <c r="AO145" s="71"/>
      <c r="AP145" s="71"/>
      <c r="AQ145" s="71"/>
      <c r="AR145" s="71"/>
      <c r="AS145" s="71"/>
      <c r="AT145" s="71"/>
      <c r="AU145" s="71"/>
      <c r="AV145" s="71"/>
    </row>
    <row r="146" spans="1:48" ht="46.5" customHeight="1">
      <c r="A146" s="145"/>
      <c r="B146" s="74" t="s">
        <v>160</v>
      </c>
      <c r="C146" s="73">
        <v>2023</v>
      </c>
      <c r="D146" s="73" t="s">
        <v>4</v>
      </c>
      <c r="E146" s="72">
        <v>653.6</v>
      </c>
      <c r="F146" s="91">
        <v>653.6</v>
      </c>
      <c r="G146" s="90">
        <v>0</v>
      </c>
      <c r="H146" s="94">
        <v>0</v>
      </c>
      <c r="I146" s="94">
        <v>0</v>
      </c>
      <c r="J146" s="94">
        <v>0</v>
      </c>
      <c r="K146" s="94">
        <v>0</v>
      </c>
      <c r="L146" s="94">
        <v>0</v>
      </c>
      <c r="M146" s="94">
        <v>0</v>
      </c>
      <c r="N146" s="94">
        <v>0</v>
      </c>
      <c r="O146" s="94">
        <v>0</v>
      </c>
      <c r="P146" s="89">
        <v>0</v>
      </c>
      <c r="Q146" s="89">
        <v>4</v>
      </c>
      <c r="R146" s="89">
        <v>0</v>
      </c>
      <c r="S146" s="89">
        <v>0</v>
      </c>
      <c r="T146" s="89">
        <v>0</v>
      </c>
      <c r="U146" s="89">
        <v>0</v>
      </c>
      <c r="V146" s="89">
        <v>0</v>
      </c>
      <c r="W146" s="89">
        <v>0</v>
      </c>
      <c r="X146" s="89">
        <v>0</v>
      </c>
      <c r="Y146" s="89">
        <v>0</v>
      </c>
      <c r="Z146" s="89">
        <v>0</v>
      </c>
      <c r="AA146" s="89">
        <v>1</v>
      </c>
      <c r="AB146" s="71"/>
      <c r="AC146" s="71"/>
      <c r="AD146" s="71"/>
      <c r="AE146" s="71"/>
      <c r="AF146" s="71"/>
      <c r="AG146" s="71"/>
      <c r="AH146" s="71"/>
      <c r="AI146" s="71"/>
      <c r="AJ146" s="71"/>
      <c r="AK146" s="71"/>
      <c r="AL146" s="71"/>
      <c r="AM146" s="71"/>
      <c r="AN146" s="71"/>
      <c r="AO146" s="71"/>
      <c r="AP146" s="71"/>
      <c r="AQ146" s="71"/>
      <c r="AR146" s="71"/>
      <c r="AS146" s="71"/>
      <c r="AT146" s="71"/>
      <c r="AU146" s="71"/>
      <c r="AV146" s="71"/>
    </row>
    <row r="147" spans="1:48" ht="46.5" customHeight="1">
      <c r="A147" s="118">
        <v>58</v>
      </c>
      <c r="B147" s="74" t="s">
        <v>159</v>
      </c>
      <c r="C147" s="73">
        <v>2021</v>
      </c>
      <c r="D147" s="73" t="s">
        <v>9</v>
      </c>
      <c r="E147" s="72">
        <v>16165.7</v>
      </c>
      <c r="F147" s="91">
        <v>16165.7</v>
      </c>
      <c r="G147" s="90">
        <v>0</v>
      </c>
      <c r="H147" s="94">
        <v>0</v>
      </c>
      <c r="I147" s="94">
        <v>0</v>
      </c>
      <c r="J147" s="94">
        <v>0</v>
      </c>
      <c r="K147" s="94">
        <v>0</v>
      </c>
      <c r="L147" s="94">
        <v>0</v>
      </c>
      <c r="M147" s="89">
        <v>28</v>
      </c>
      <c r="N147" s="89">
        <v>0</v>
      </c>
      <c r="O147" s="89">
        <v>0</v>
      </c>
      <c r="P147" s="89">
        <v>0</v>
      </c>
      <c r="Q147" s="89">
        <v>0</v>
      </c>
      <c r="R147" s="89">
        <v>0</v>
      </c>
      <c r="S147" s="89">
        <v>0</v>
      </c>
      <c r="T147" s="89">
        <v>0</v>
      </c>
      <c r="U147" s="89">
        <v>0</v>
      </c>
      <c r="V147" s="89">
        <v>0</v>
      </c>
      <c r="W147" s="89">
        <v>0</v>
      </c>
      <c r="X147" s="89">
        <v>0</v>
      </c>
      <c r="Y147" s="89">
        <v>0</v>
      </c>
      <c r="Z147" s="89">
        <v>0</v>
      </c>
      <c r="AA147" s="89">
        <v>0</v>
      </c>
      <c r="AB147" s="71"/>
      <c r="AC147" s="71"/>
      <c r="AD147" s="71"/>
      <c r="AE147" s="71"/>
      <c r="AF147" s="71"/>
      <c r="AG147" s="71"/>
      <c r="AH147" s="71"/>
      <c r="AI147" s="71"/>
      <c r="AJ147" s="71"/>
      <c r="AK147" s="71"/>
      <c r="AL147" s="71"/>
      <c r="AM147" s="71"/>
      <c r="AN147" s="71"/>
      <c r="AO147" s="71"/>
      <c r="AP147" s="71"/>
      <c r="AQ147" s="71"/>
      <c r="AR147" s="71"/>
      <c r="AS147" s="71"/>
      <c r="AT147" s="71"/>
      <c r="AU147" s="71"/>
      <c r="AV147" s="71"/>
    </row>
    <row r="148" spans="1:48" ht="54.75" customHeight="1">
      <c r="A148" s="145">
        <v>59</v>
      </c>
      <c r="B148" s="74" t="s">
        <v>158</v>
      </c>
      <c r="C148" s="73">
        <v>2022</v>
      </c>
      <c r="D148" s="73" t="s">
        <v>6</v>
      </c>
      <c r="E148" s="72">
        <v>13061.9</v>
      </c>
      <c r="F148" s="91">
        <v>11762.9</v>
      </c>
      <c r="G148" s="90">
        <v>0</v>
      </c>
      <c r="H148" s="94">
        <v>0</v>
      </c>
      <c r="I148" s="94">
        <v>0</v>
      </c>
      <c r="J148" s="94">
        <v>0</v>
      </c>
      <c r="K148" s="94">
        <v>0</v>
      </c>
      <c r="L148" s="94">
        <v>0</v>
      </c>
      <c r="M148" s="94">
        <v>0</v>
      </c>
      <c r="N148" s="94">
        <v>0</v>
      </c>
      <c r="O148" s="89">
        <v>60</v>
      </c>
      <c r="P148" s="89">
        <v>0</v>
      </c>
      <c r="Q148" s="89">
        <v>0</v>
      </c>
      <c r="R148" s="89">
        <v>0</v>
      </c>
      <c r="S148" s="89">
        <v>0</v>
      </c>
      <c r="T148" s="89">
        <v>0</v>
      </c>
      <c r="U148" s="89">
        <v>0</v>
      </c>
      <c r="V148" s="89">
        <v>0</v>
      </c>
      <c r="W148" s="89">
        <v>0</v>
      </c>
      <c r="X148" s="89">
        <v>0</v>
      </c>
      <c r="Y148" s="89">
        <v>13</v>
      </c>
      <c r="Z148" s="89">
        <v>0</v>
      </c>
      <c r="AA148" s="89">
        <v>0</v>
      </c>
      <c r="AB148" s="71"/>
      <c r="AC148" s="71"/>
      <c r="AD148" s="71"/>
      <c r="AE148" s="71"/>
      <c r="AF148" s="71"/>
      <c r="AG148" s="71"/>
      <c r="AH148" s="71"/>
      <c r="AI148" s="71"/>
      <c r="AJ148" s="71"/>
      <c r="AK148" s="71"/>
      <c r="AL148" s="71"/>
      <c r="AM148" s="71"/>
      <c r="AN148" s="71"/>
      <c r="AO148" s="71"/>
      <c r="AP148" s="71"/>
      <c r="AQ148" s="71"/>
      <c r="AR148" s="71"/>
      <c r="AS148" s="71"/>
      <c r="AT148" s="71"/>
      <c r="AU148" s="71"/>
      <c r="AV148" s="71"/>
    </row>
    <row r="149" spans="1:48" ht="54.75" customHeight="1">
      <c r="A149" s="145"/>
      <c r="B149" s="74" t="s">
        <v>157</v>
      </c>
      <c r="C149" s="73"/>
      <c r="D149" s="73"/>
      <c r="E149" s="72">
        <v>0</v>
      </c>
      <c r="F149" s="82"/>
      <c r="G149" s="72"/>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row>
    <row r="150" spans="1:48" ht="54.75" customHeight="1">
      <c r="A150" s="118">
        <v>60</v>
      </c>
      <c r="B150" s="74" t="s">
        <v>156</v>
      </c>
      <c r="C150" s="73">
        <v>2022</v>
      </c>
      <c r="D150" s="73" t="s">
        <v>4</v>
      </c>
      <c r="E150" s="72">
        <v>34802.300000000003</v>
      </c>
      <c r="F150" s="91">
        <v>34802.300000000003</v>
      </c>
      <c r="G150" s="90">
        <v>0</v>
      </c>
      <c r="H150" s="89">
        <v>0</v>
      </c>
      <c r="I150" s="89">
        <v>0</v>
      </c>
      <c r="J150" s="89">
        <v>0</v>
      </c>
      <c r="K150" s="89">
        <v>0</v>
      </c>
      <c r="L150" s="89">
        <v>0</v>
      </c>
      <c r="M150" s="89">
        <v>0</v>
      </c>
      <c r="N150" s="89">
        <v>0</v>
      </c>
      <c r="O150" s="89">
        <v>298</v>
      </c>
      <c r="P150" s="89">
        <v>0</v>
      </c>
      <c r="Q150" s="89">
        <v>0</v>
      </c>
      <c r="R150" s="89">
        <v>0</v>
      </c>
      <c r="S150" s="89">
        <v>0</v>
      </c>
      <c r="T150" s="89">
        <v>0</v>
      </c>
      <c r="U150" s="89">
        <v>0</v>
      </c>
      <c r="V150" s="89">
        <v>0</v>
      </c>
      <c r="W150" s="89">
        <v>0</v>
      </c>
      <c r="X150" s="89">
        <v>0</v>
      </c>
      <c r="Y150" s="89">
        <v>0</v>
      </c>
      <c r="Z150" s="89">
        <v>0</v>
      </c>
      <c r="AA150" s="89">
        <v>0</v>
      </c>
      <c r="AB150" s="71"/>
      <c r="AC150" s="71"/>
      <c r="AD150" s="71"/>
      <c r="AE150" s="71"/>
      <c r="AF150" s="71"/>
      <c r="AG150" s="71"/>
      <c r="AH150" s="71"/>
      <c r="AI150" s="71"/>
      <c r="AJ150" s="71"/>
      <c r="AK150" s="71"/>
      <c r="AL150" s="71"/>
      <c r="AM150" s="71"/>
      <c r="AN150" s="71"/>
      <c r="AO150" s="71"/>
      <c r="AP150" s="71"/>
      <c r="AQ150" s="71"/>
      <c r="AR150" s="71"/>
      <c r="AS150" s="71"/>
      <c r="AT150" s="71"/>
      <c r="AU150" s="71"/>
      <c r="AV150" s="71"/>
    </row>
    <row r="151" spans="1:48" ht="54.75" customHeight="1">
      <c r="A151" s="145">
        <v>61</v>
      </c>
      <c r="B151" s="74" t="s">
        <v>155</v>
      </c>
      <c r="C151" s="73">
        <v>2022</v>
      </c>
      <c r="D151" s="73" t="s">
        <v>4</v>
      </c>
      <c r="E151" s="72">
        <v>43461.8</v>
      </c>
      <c r="F151" s="91">
        <v>43461.8</v>
      </c>
      <c r="G151" s="90">
        <v>0</v>
      </c>
      <c r="H151" s="94">
        <v>0</v>
      </c>
      <c r="I151" s="94">
        <v>0</v>
      </c>
      <c r="J151" s="94">
        <v>0</v>
      </c>
      <c r="K151" s="94">
        <v>0</v>
      </c>
      <c r="L151" s="94">
        <v>0</v>
      </c>
      <c r="M151" s="94">
        <v>0</v>
      </c>
      <c r="N151" s="94">
        <v>0</v>
      </c>
      <c r="O151" s="89">
        <v>294</v>
      </c>
      <c r="P151" s="89">
        <v>0</v>
      </c>
      <c r="Q151" s="89">
        <v>0</v>
      </c>
      <c r="R151" s="89">
        <v>0</v>
      </c>
      <c r="S151" s="89">
        <v>0</v>
      </c>
      <c r="T151" s="89">
        <v>0</v>
      </c>
      <c r="U151" s="89">
        <v>0</v>
      </c>
      <c r="V151" s="89">
        <v>0</v>
      </c>
      <c r="W151" s="89">
        <v>0</v>
      </c>
      <c r="X151" s="89">
        <v>0</v>
      </c>
      <c r="Y151" s="89">
        <v>10</v>
      </c>
      <c r="Z151" s="89">
        <v>0</v>
      </c>
      <c r="AA151" s="89">
        <v>0</v>
      </c>
      <c r="AB151" s="71"/>
      <c r="AC151" s="71"/>
      <c r="AD151" s="71"/>
      <c r="AE151" s="71"/>
      <c r="AF151" s="71"/>
      <c r="AG151" s="71"/>
      <c r="AH151" s="71"/>
      <c r="AI151" s="71"/>
      <c r="AJ151" s="71"/>
      <c r="AK151" s="71"/>
      <c r="AL151" s="71"/>
      <c r="AM151" s="71"/>
      <c r="AN151" s="71"/>
      <c r="AO151" s="71"/>
      <c r="AP151" s="71"/>
      <c r="AQ151" s="71"/>
      <c r="AR151" s="71"/>
      <c r="AS151" s="71"/>
      <c r="AT151" s="71"/>
      <c r="AU151" s="71"/>
      <c r="AV151" s="71"/>
    </row>
    <row r="152" spans="1:48" ht="54.75" customHeight="1">
      <c r="A152" s="145"/>
      <c r="B152" s="74" t="s">
        <v>154</v>
      </c>
      <c r="C152" s="73">
        <v>2022</v>
      </c>
      <c r="D152" s="73" t="s">
        <v>4</v>
      </c>
      <c r="E152" s="72">
        <v>1433.8</v>
      </c>
      <c r="F152" s="91">
        <v>1433.8</v>
      </c>
      <c r="G152" s="90">
        <v>0</v>
      </c>
      <c r="H152" s="94">
        <v>0</v>
      </c>
      <c r="I152" s="94">
        <v>0</v>
      </c>
      <c r="J152" s="94">
        <v>0</v>
      </c>
      <c r="K152" s="94">
        <v>0</v>
      </c>
      <c r="L152" s="94">
        <v>0</v>
      </c>
      <c r="M152" s="94">
        <v>0</v>
      </c>
      <c r="N152" s="94">
        <v>0</v>
      </c>
      <c r="O152" s="89">
        <v>11</v>
      </c>
      <c r="P152" s="89">
        <v>0</v>
      </c>
      <c r="Q152" s="89">
        <v>0</v>
      </c>
      <c r="R152" s="89">
        <v>0</v>
      </c>
      <c r="S152" s="89">
        <v>0</v>
      </c>
      <c r="T152" s="89">
        <v>0</v>
      </c>
      <c r="U152" s="89">
        <v>0</v>
      </c>
      <c r="V152" s="89">
        <v>0</v>
      </c>
      <c r="W152" s="89">
        <v>0</v>
      </c>
      <c r="X152" s="89">
        <v>0</v>
      </c>
      <c r="Y152" s="89">
        <v>3</v>
      </c>
      <c r="Z152" s="89">
        <v>0</v>
      </c>
      <c r="AA152" s="89">
        <v>0</v>
      </c>
      <c r="AB152" s="71"/>
      <c r="AC152" s="71"/>
      <c r="AD152" s="71"/>
      <c r="AE152" s="71"/>
      <c r="AF152" s="71"/>
      <c r="AG152" s="71"/>
      <c r="AH152" s="71"/>
      <c r="AI152" s="71"/>
      <c r="AJ152" s="71"/>
      <c r="AK152" s="71"/>
      <c r="AL152" s="71"/>
      <c r="AM152" s="71"/>
      <c r="AN152" s="71"/>
      <c r="AO152" s="71"/>
      <c r="AP152" s="71"/>
      <c r="AQ152" s="71"/>
      <c r="AR152" s="71"/>
      <c r="AS152" s="71"/>
      <c r="AT152" s="71"/>
      <c r="AU152" s="71"/>
      <c r="AV152" s="71"/>
    </row>
    <row r="153" spans="1:48" ht="54.75" customHeight="1">
      <c r="A153" s="145">
        <v>62</v>
      </c>
      <c r="B153" s="74" t="s">
        <v>153</v>
      </c>
      <c r="C153" s="73">
        <v>2022</v>
      </c>
      <c r="D153" s="73" t="s">
        <v>6</v>
      </c>
      <c r="E153" s="72">
        <v>18082.3</v>
      </c>
      <c r="F153" s="91">
        <v>18082.3</v>
      </c>
      <c r="G153" s="90">
        <v>0</v>
      </c>
      <c r="H153" s="94">
        <v>0</v>
      </c>
      <c r="I153" s="94">
        <v>0</v>
      </c>
      <c r="J153" s="94">
        <v>0</v>
      </c>
      <c r="K153" s="94">
        <v>0</v>
      </c>
      <c r="L153" s="94">
        <v>0</v>
      </c>
      <c r="M153" s="94">
        <v>0</v>
      </c>
      <c r="N153" s="94">
        <v>0</v>
      </c>
      <c r="O153" s="89">
        <v>130</v>
      </c>
      <c r="P153" s="89">
        <v>0</v>
      </c>
      <c r="Q153" s="89">
        <v>0</v>
      </c>
      <c r="R153" s="89">
        <v>0</v>
      </c>
      <c r="S153" s="89">
        <v>0</v>
      </c>
      <c r="T153" s="89">
        <v>0</v>
      </c>
      <c r="U153" s="89">
        <v>0</v>
      </c>
      <c r="V153" s="89">
        <v>0</v>
      </c>
      <c r="W153" s="89">
        <v>0</v>
      </c>
      <c r="X153" s="89">
        <v>0</v>
      </c>
      <c r="Y153" s="89">
        <v>2</v>
      </c>
      <c r="Z153" s="89">
        <v>0</v>
      </c>
      <c r="AA153" s="89">
        <v>0</v>
      </c>
      <c r="AB153" s="71"/>
      <c r="AC153" s="71"/>
      <c r="AD153" s="71"/>
      <c r="AE153" s="71"/>
      <c r="AF153" s="71"/>
      <c r="AG153" s="71"/>
      <c r="AH153" s="71"/>
      <c r="AI153" s="71"/>
      <c r="AJ153" s="71"/>
      <c r="AK153" s="71"/>
      <c r="AL153" s="71"/>
      <c r="AM153" s="71"/>
      <c r="AN153" s="71"/>
      <c r="AO153" s="71"/>
      <c r="AP153" s="71"/>
      <c r="AQ153" s="71"/>
      <c r="AR153" s="71"/>
      <c r="AS153" s="71"/>
      <c r="AT153" s="71"/>
      <c r="AU153" s="71"/>
      <c r="AV153" s="71"/>
    </row>
    <row r="154" spans="1:48" ht="54.75" customHeight="1">
      <c r="A154" s="145"/>
      <c r="B154" s="74" t="s">
        <v>152</v>
      </c>
      <c r="C154" s="73">
        <v>2022</v>
      </c>
      <c r="D154" s="73" t="s">
        <v>6</v>
      </c>
      <c r="E154" s="72">
        <v>8588.6</v>
      </c>
      <c r="F154" s="91">
        <v>5544</v>
      </c>
      <c r="G154" s="90">
        <v>0</v>
      </c>
      <c r="H154" s="94">
        <v>0</v>
      </c>
      <c r="I154" s="94">
        <v>0</v>
      </c>
      <c r="J154" s="94">
        <v>0</v>
      </c>
      <c r="K154" s="94">
        <v>0</v>
      </c>
      <c r="L154" s="94">
        <v>0</v>
      </c>
      <c r="M154" s="94">
        <v>0</v>
      </c>
      <c r="N154" s="94">
        <v>0</v>
      </c>
      <c r="O154" s="89">
        <v>23</v>
      </c>
      <c r="P154" s="89">
        <v>0</v>
      </c>
      <c r="Q154" s="89">
        <v>0</v>
      </c>
      <c r="R154" s="89">
        <v>0</v>
      </c>
      <c r="S154" s="89">
        <v>0</v>
      </c>
      <c r="T154" s="89">
        <v>0</v>
      </c>
      <c r="U154" s="89">
        <v>0</v>
      </c>
      <c r="V154" s="89">
        <v>0</v>
      </c>
      <c r="W154" s="89">
        <v>0</v>
      </c>
      <c r="X154" s="89">
        <v>0</v>
      </c>
      <c r="Y154" s="89">
        <v>2</v>
      </c>
      <c r="Z154" s="89">
        <v>0</v>
      </c>
      <c r="AA154" s="89">
        <v>0</v>
      </c>
      <c r="AB154" s="71"/>
      <c r="AC154" s="71"/>
      <c r="AD154" s="71"/>
      <c r="AE154" s="71"/>
      <c r="AF154" s="71"/>
      <c r="AG154" s="71"/>
      <c r="AH154" s="71"/>
      <c r="AI154" s="71"/>
      <c r="AJ154" s="71"/>
      <c r="AK154" s="71"/>
      <c r="AL154" s="71"/>
      <c r="AM154" s="71"/>
      <c r="AN154" s="71"/>
      <c r="AO154" s="71"/>
      <c r="AP154" s="71"/>
      <c r="AQ154" s="71"/>
      <c r="AR154" s="71"/>
      <c r="AS154" s="71"/>
      <c r="AT154" s="71"/>
      <c r="AU154" s="71"/>
      <c r="AV154" s="71"/>
    </row>
    <row r="155" spans="1:48" ht="54.75" customHeight="1">
      <c r="A155" s="145"/>
      <c r="B155" s="74" t="s">
        <v>151</v>
      </c>
      <c r="C155" s="73">
        <v>2022</v>
      </c>
      <c r="D155" s="73" t="s">
        <v>6</v>
      </c>
      <c r="E155" s="72">
        <v>534</v>
      </c>
      <c r="F155" s="91">
        <v>534</v>
      </c>
      <c r="G155" s="90">
        <v>0</v>
      </c>
      <c r="H155" s="94">
        <v>0</v>
      </c>
      <c r="I155" s="94">
        <v>0</v>
      </c>
      <c r="J155" s="94">
        <v>0</v>
      </c>
      <c r="K155" s="94">
        <v>0</v>
      </c>
      <c r="L155" s="94">
        <v>0</v>
      </c>
      <c r="M155" s="94">
        <v>0</v>
      </c>
      <c r="N155" s="94">
        <v>0</v>
      </c>
      <c r="O155" s="89">
        <v>3</v>
      </c>
      <c r="P155" s="89">
        <v>0</v>
      </c>
      <c r="Q155" s="89">
        <v>0</v>
      </c>
      <c r="R155" s="89">
        <v>0</v>
      </c>
      <c r="S155" s="89">
        <v>0</v>
      </c>
      <c r="T155" s="89">
        <v>0</v>
      </c>
      <c r="U155" s="89">
        <v>0</v>
      </c>
      <c r="V155" s="89">
        <v>0</v>
      </c>
      <c r="W155" s="89">
        <v>0</v>
      </c>
      <c r="X155" s="89">
        <v>0</v>
      </c>
      <c r="Y155" s="89">
        <v>0</v>
      </c>
      <c r="Z155" s="89">
        <v>0</v>
      </c>
      <c r="AA155" s="89">
        <v>0</v>
      </c>
      <c r="AB155" s="71"/>
      <c r="AC155" s="71"/>
      <c r="AD155" s="71"/>
      <c r="AE155" s="71"/>
      <c r="AF155" s="71"/>
      <c r="AG155" s="71"/>
      <c r="AH155" s="71"/>
      <c r="AI155" s="71"/>
      <c r="AJ155" s="71"/>
      <c r="AK155" s="71"/>
      <c r="AL155" s="71"/>
      <c r="AM155" s="71"/>
      <c r="AN155" s="71"/>
      <c r="AO155" s="71"/>
      <c r="AP155" s="71"/>
      <c r="AQ155" s="71"/>
      <c r="AR155" s="71"/>
      <c r="AS155" s="71"/>
      <c r="AT155" s="71"/>
      <c r="AU155" s="71"/>
      <c r="AV155" s="71"/>
    </row>
    <row r="156" spans="1:48" ht="54.75" customHeight="1">
      <c r="A156" s="118">
        <v>63</v>
      </c>
      <c r="B156" s="74" t="s">
        <v>150</v>
      </c>
      <c r="C156" s="73">
        <v>2022</v>
      </c>
      <c r="D156" s="73" t="s">
        <v>6</v>
      </c>
      <c r="E156" s="72">
        <v>10699.8</v>
      </c>
      <c r="F156" s="91">
        <v>9492</v>
      </c>
      <c r="G156" s="90">
        <v>0</v>
      </c>
      <c r="H156" s="94">
        <v>0</v>
      </c>
      <c r="I156" s="94">
        <v>0</v>
      </c>
      <c r="J156" s="94">
        <v>0</v>
      </c>
      <c r="K156" s="94">
        <v>0</v>
      </c>
      <c r="L156" s="94">
        <v>0</v>
      </c>
      <c r="M156" s="94">
        <v>0</v>
      </c>
      <c r="N156" s="94">
        <v>0</v>
      </c>
      <c r="O156" s="94">
        <v>0</v>
      </c>
      <c r="P156" s="94">
        <v>0</v>
      </c>
      <c r="Q156" s="89">
        <v>53</v>
      </c>
      <c r="R156" s="89">
        <v>0</v>
      </c>
      <c r="S156" s="89">
        <v>0</v>
      </c>
      <c r="T156" s="89">
        <v>0</v>
      </c>
      <c r="U156" s="89">
        <v>0</v>
      </c>
      <c r="V156" s="89">
        <v>0</v>
      </c>
      <c r="W156" s="89">
        <v>0</v>
      </c>
      <c r="X156" s="89">
        <v>0</v>
      </c>
      <c r="Y156" s="89">
        <v>0</v>
      </c>
      <c r="Z156" s="89">
        <v>0</v>
      </c>
      <c r="AA156" s="89">
        <v>10</v>
      </c>
      <c r="AB156" s="71"/>
      <c r="AC156" s="71"/>
      <c r="AD156" s="71"/>
      <c r="AE156" s="71"/>
      <c r="AF156" s="71"/>
      <c r="AG156" s="71"/>
      <c r="AH156" s="71"/>
      <c r="AI156" s="71"/>
      <c r="AJ156" s="71"/>
      <c r="AK156" s="71"/>
      <c r="AL156" s="71"/>
      <c r="AM156" s="71"/>
      <c r="AN156" s="71"/>
      <c r="AO156" s="71"/>
      <c r="AP156" s="71"/>
      <c r="AQ156" s="71"/>
      <c r="AR156" s="71"/>
      <c r="AS156" s="71"/>
      <c r="AT156" s="71"/>
      <c r="AU156" s="71"/>
      <c r="AV156" s="71"/>
    </row>
    <row r="157" spans="1:48" ht="54.75" customHeight="1">
      <c r="A157" s="145">
        <v>64</v>
      </c>
      <c r="B157" s="74" t="s">
        <v>149</v>
      </c>
      <c r="C157" s="73">
        <v>2022</v>
      </c>
      <c r="D157" s="73" t="s">
        <v>1</v>
      </c>
      <c r="E157" s="72">
        <v>4830.6000000000004</v>
      </c>
      <c r="F157" s="91">
        <v>4830.6000000000004</v>
      </c>
      <c r="G157" s="90">
        <v>0</v>
      </c>
      <c r="H157" s="89">
        <v>0</v>
      </c>
      <c r="I157" s="89">
        <v>0</v>
      </c>
      <c r="J157" s="89">
        <v>0</v>
      </c>
      <c r="K157" s="89">
        <v>0</v>
      </c>
      <c r="L157" s="89">
        <v>0</v>
      </c>
      <c r="M157" s="89">
        <v>0</v>
      </c>
      <c r="N157" s="89">
        <v>0</v>
      </c>
      <c r="O157" s="89">
        <v>43</v>
      </c>
      <c r="P157" s="89">
        <v>0</v>
      </c>
      <c r="Q157" s="89">
        <v>0</v>
      </c>
      <c r="R157" s="89">
        <v>0</v>
      </c>
      <c r="S157" s="89">
        <v>0</v>
      </c>
      <c r="T157" s="89">
        <v>0</v>
      </c>
      <c r="U157" s="89">
        <v>0</v>
      </c>
      <c r="V157" s="89">
        <v>0</v>
      </c>
      <c r="W157" s="89">
        <v>0</v>
      </c>
      <c r="X157" s="89">
        <v>0</v>
      </c>
      <c r="Y157" s="89">
        <v>0</v>
      </c>
      <c r="Z157" s="89">
        <v>0</v>
      </c>
      <c r="AA157" s="89">
        <v>0</v>
      </c>
      <c r="AB157" s="71"/>
      <c r="AC157" s="71"/>
      <c r="AD157" s="71"/>
      <c r="AE157" s="71"/>
      <c r="AF157" s="71"/>
      <c r="AG157" s="71"/>
      <c r="AH157" s="71"/>
      <c r="AI157" s="71"/>
      <c r="AJ157" s="71"/>
      <c r="AK157" s="71"/>
      <c r="AL157" s="71"/>
      <c r="AM157" s="71"/>
      <c r="AN157" s="71"/>
      <c r="AO157" s="71"/>
      <c r="AP157" s="71"/>
      <c r="AQ157" s="71"/>
      <c r="AR157" s="71"/>
      <c r="AS157" s="71"/>
      <c r="AT157" s="71"/>
      <c r="AU157" s="71"/>
      <c r="AV157" s="71"/>
    </row>
    <row r="158" spans="1:48" ht="54.75" customHeight="1">
      <c r="A158" s="145"/>
      <c r="B158" s="74" t="s">
        <v>148</v>
      </c>
      <c r="C158" s="73">
        <v>2023</v>
      </c>
      <c r="D158" s="73" t="s">
        <v>1</v>
      </c>
      <c r="E158" s="72">
        <v>3490.3</v>
      </c>
      <c r="F158" s="91">
        <v>3490.3</v>
      </c>
      <c r="G158" s="90">
        <v>0</v>
      </c>
      <c r="H158" s="94">
        <v>0</v>
      </c>
      <c r="I158" s="94">
        <v>0</v>
      </c>
      <c r="J158" s="94">
        <v>0</v>
      </c>
      <c r="K158" s="94">
        <v>0</v>
      </c>
      <c r="L158" s="94">
        <v>0</v>
      </c>
      <c r="M158" s="94">
        <v>0</v>
      </c>
      <c r="N158" s="94">
        <v>0</v>
      </c>
      <c r="O158" s="94">
        <v>0</v>
      </c>
      <c r="P158" s="94">
        <v>0</v>
      </c>
      <c r="Q158" s="89">
        <v>34</v>
      </c>
      <c r="R158" s="89">
        <v>0</v>
      </c>
      <c r="S158" s="89">
        <v>0</v>
      </c>
      <c r="T158" s="89">
        <v>0</v>
      </c>
      <c r="U158" s="89">
        <v>0</v>
      </c>
      <c r="V158" s="89">
        <v>0</v>
      </c>
      <c r="W158" s="89">
        <v>0</v>
      </c>
      <c r="X158" s="89">
        <v>0</v>
      </c>
      <c r="Y158" s="89">
        <v>0</v>
      </c>
      <c r="Z158" s="89">
        <v>0</v>
      </c>
      <c r="AA158" s="89">
        <v>0</v>
      </c>
      <c r="AB158" s="71"/>
      <c r="AC158" s="71"/>
      <c r="AD158" s="71"/>
      <c r="AE158" s="71"/>
      <c r="AF158" s="71"/>
      <c r="AG158" s="71"/>
      <c r="AH158" s="71"/>
      <c r="AI158" s="71"/>
      <c r="AJ158" s="71"/>
      <c r="AK158" s="71"/>
      <c r="AL158" s="71"/>
      <c r="AM158" s="71"/>
      <c r="AN158" s="71"/>
      <c r="AO158" s="71"/>
      <c r="AP158" s="71"/>
      <c r="AQ158" s="71"/>
      <c r="AR158" s="71"/>
      <c r="AS158" s="71"/>
      <c r="AT158" s="71"/>
      <c r="AU158" s="71"/>
      <c r="AV158" s="71"/>
    </row>
    <row r="159" spans="1:48" ht="54.75" customHeight="1">
      <c r="A159" s="145"/>
      <c r="B159" s="74" t="s">
        <v>147</v>
      </c>
      <c r="C159" s="73">
        <v>2023</v>
      </c>
      <c r="D159" s="73" t="s">
        <v>1</v>
      </c>
      <c r="E159" s="72">
        <v>17272.8</v>
      </c>
      <c r="F159" s="91">
        <v>17272.8</v>
      </c>
      <c r="G159" s="90">
        <v>0</v>
      </c>
      <c r="H159" s="94">
        <v>0</v>
      </c>
      <c r="I159" s="94">
        <v>0</v>
      </c>
      <c r="J159" s="94">
        <v>0</v>
      </c>
      <c r="K159" s="94">
        <v>0</v>
      </c>
      <c r="L159" s="94">
        <v>0</v>
      </c>
      <c r="M159" s="94">
        <v>0</v>
      </c>
      <c r="N159" s="94">
        <v>0</v>
      </c>
      <c r="O159" s="94">
        <v>0</v>
      </c>
      <c r="P159" s="94">
        <v>0</v>
      </c>
      <c r="Q159" s="89">
        <v>158</v>
      </c>
      <c r="R159" s="89">
        <v>0</v>
      </c>
      <c r="S159" s="89">
        <v>0</v>
      </c>
      <c r="T159" s="89">
        <v>0</v>
      </c>
      <c r="U159" s="89">
        <v>0</v>
      </c>
      <c r="V159" s="89">
        <v>0</v>
      </c>
      <c r="W159" s="89">
        <v>0</v>
      </c>
      <c r="X159" s="89">
        <v>0</v>
      </c>
      <c r="Y159" s="89">
        <v>0</v>
      </c>
      <c r="Z159" s="89">
        <v>0</v>
      </c>
      <c r="AA159" s="89">
        <v>2</v>
      </c>
      <c r="AB159" s="71"/>
      <c r="AC159" s="71"/>
      <c r="AD159" s="71"/>
      <c r="AE159" s="71"/>
      <c r="AF159" s="71"/>
      <c r="AG159" s="71"/>
      <c r="AH159" s="71"/>
      <c r="AI159" s="71"/>
      <c r="AJ159" s="71"/>
      <c r="AK159" s="71"/>
      <c r="AL159" s="71"/>
      <c r="AM159" s="71"/>
      <c r="AN159" s="71"/>
      <c r="AO159" s="71"/>
      <c r="AP159" s="71"/>
      <c r="AQ159" s="71"/>
      <c r="AR159" s="71"/>
      <c r="AS159" s="71"/>
      <c r="AT159" s="71"/>
      <c r="AU159" s="71"/>
      <c r="AV159" s="71"/>
    </row>
    <row r="160" spans="1:48" ht="54.75" customHeight="1">
      <c r="A160" s="145"/>
      <c r="B160" s="74" t="s">
        <v>146</v>
      </c>
      <c r="C160" s="73">
        <v>2023</v>
      </c>
      <c r="D160" s="73" t="s">
        <v>1</v>
      </c>
      <c r="E160" s="72">
        <v>6366</v>
      </c>
      <c r="F160" s="91">
        <v>6366</v>
      </c>
      <c r="G160" s="90">
        <v>0</v>
      </c>
      <c r="H160" s="94">
        <v>0</v>
      </c>
      <c r="I160" s="94">
        <v>0</v>
      </c>
      <c r="J160" s="94">
        <v>0</v>
      </c>
      <c r="K160" s="94">
        <v>0</v>
      </c>
      <c r="L160" s="94">
        <v>0</v>
      </c>
      <c r="M160" s="94">
        <v>0</v>
      </c>
      <c r="N160" s="94">
        <v>0</v>
      </c>
      <c r="O160" s="94">
        <v>0</v>
      </c>
      <c r="P160" s="94">
        <v>0</v>
      </c>
      <c r="Q160" s="89">
        <v>60</v>
      </c>
      <c r="R160" s="89">
        <v>0</v>
      </c>
      <c r="S160" s="89">
        <v>0</v>
      </c>
      <c r="T160" s="89">
        <v>0</v>
      </c>
      <c r="U160" s="89">
        <v>0</v>
      </c>
      <c r="V160" s="89">
        <v>0</v>
      </c>
      <c r="W160" s="89">
        <v>0</v>
      </c>
      <c r="X160" s="89">
        <v>0</v>
      </c>
      <c r="Y160" s="89">
        <v>0</v>
      </c>
      <c r="Z160" s="89">
        <v>0</v>
      </c>
      <c r="AA160" s="89">
        <v>0</v>
      </c>
      <c r="AB160" s="71"/>
      <c r="AC160" s="71"/>
      <c r="AD160" s="71"/>
      <c r="AE160" s="71"/>
      <c r="AF160" s="71"/>
      <c r="AG160" s="71"/>
      <c r="AH160" s="71"/>
      <c r="AI160" s="71"/>
      <c r="AJ160" s="71"/>
      <c r="AK160" s="71"/>
      <c r="AL160" s="71"/>
      <c r="AM160" s="71"/>
      <c r="AN160" s="71"/>
      <c r="AO160" s="71"/>
      <c r="AP160" s="71"/>
      <c r="AQ160" s="71"/>
      <c r="AR160" s="71"/>
      <c r="AS160" s="71"/>
      <c r="AT160" s="71"/>
      <c r="AU160" s="71"/>
      <c r="AV160" s="71"/>
    </row>
    <row r="161" spans="1:49" ht="77.25" customHeight="1">
      <c r="A161" s="145">
        <v>65</v>
      </c>
      <c r="B161" s="74" t="s">
        <v>145</v>
      </c>
      <c r="C161" s="73">
        <v>2020</v>
      </c>
      <c r="D161" s="73" t="s">
        <v>0</v>
      </c>
      <c r="E161" s="72">
        <v>452.6</v>
      </c>
      <c r="F161" s="90">
        <v>0</v>
      </c>
      <c r="G161" s="95">
        <v>452.6</v>
      </c>
      <c r="H161" s="89">
        <v>0</v>
      </c>
      <c r="I161" s="89">
        <v>0</v>
      </c>
      <c r="J161" s="89">
        <v>6</v>
      </c>
      <c r="K161" s="89">
        <v>0</v>
      </c>
      <c r="L161" s="89">
        <v>0</v>
      </c>
      <c r="M161" s="89">
        <v>0</v>
      </c>
      <c r="N161" s="89">
        <v>0</v>
      </c>
      <c r="O161" s="89">
        <v>0</v>
      </c>
      <c r="P161" s="89">
        <v>0</v>
      </c>
      <c r="Q161" s="89">
        <v>0</v>
      </c>
      <c r="R161" s="89">
        <v>0</v>
      </c>
      <c r="S161" s="89">
        <v>0</v>
      </c>
      <c r="T161" s="89">
        <v>0</v>
      </c>
      <c r="U161" s="89">
        <v>0</v>
      </c>
      <c r="V161" s="89">
        <v>0</v>
      </c>
      <c r="W161" s="89">
        <v>0</v>
      </c>
      <c r="X161" s="89">
        <v>0</v>
      </c>
      <c r="Y161" s="89">
        <v>0</v>
      </c>
      <c r="Z161" s="89">
        <v>0</v>
      </c>
      <c r="AA161" s="89">
        <v>0</v>
      </c>
      <c r="AB161" s="71"/>
      <c r="AC161" s="71"/>
      <c r="AD161" s="71"/>
      <c r="AE161" s="71"/>
      <c r="AF161" s="71"/>
      <c r="AG161" s="71"/>
      <c r="AH161" s="71"/>
      <c r="AI161" s="71"/>
      <c r="AJ161" s="71"/>
      <c r="AK161" s="71"/>
      <c r="AL161" s="71"/>
      <c r="AM161" s="71"/>
      <c r="AN161" s="71"/>
      <c r="AO161" s="71"/>
      <c r="AP161" s="71"/>
      <c r="AQ161" s="71"/>
      <c r="AR161" s="71"/>
      <c r="AS161" s="71"/>
      <c r="AT161" s="71"/>
      <c r="AU161" s="71"/>
      <c r="AV161" s="71"/>
    </row>
    <row r="162" spans="1:49" ht="77.25" customHeight="1">
      <c r="A162" s="145"/>
      <c r="B162" s="74" t="s">
        <v>144</v>
      </c>
      <c r="C162" s="73">
        <v>2019</v>
      </c>
      <c r="D162" s="73" t="s">
        <v>0</v>
      </c>
      <c r="E162" s="72">
        <v>41770.400000000001</v>
      </c>
      <c r="F162" s="91">
        <v>32142.799999999999</v>
      </c>
      <c r="G162" s="90">
        <v>0</v>
      </c>
      <c r="H162" s="89">
        <v>0</v>
      </c>
      <c r="I162" s="89">
        <v>94</v>
      </c>
      <c r="J162" s="89">
        <v>0</v>
      </c>
      <c r="K162" s="89">
        <v>0</v>
      </c>
      <c r="L162" s="89">
        <v>0</v>
      </c>
      <c r="M162" s="89">
        <v>0</v>
      </c>
      <c r="N162" s="89">
        <v>0</v>
      </c>
      <c r="O162" s="89">
        <v>0</v>
      </c>
      <c r="P162" s="89">
        <v>0</v>
      </c>
      <c r="Q162" s="89">
        <v>0</v>
      </c>
      <c r="R162" s="89">
        <v>0</v>
      </c>
      <c r="S162" s="89">
        <v>68</v>
      </c>
      <c r="T162" s="89">
        <v>0</v>
      </c>
      <c r="U162" s="89">
        <v>0</v>
      </c>
      <c r="V162" s="89">
        <v>0</v>
      </c>
      <c r="W162" s="89">
        <v>0</v>
      </c>
      <c r="X162" s="89">
        <v>0</v>
      </c>
      <c r="Y162" s="89">
        <v>0</v>
      </c>
      <c r="Z162" s="89">
        <v>0</v>
      </c>
      <c r="AA162" s="89">
        <v>0</v>
      </c>
      <c r="AB162" s="71"/>
      <c r="AC162" s="71"/>
      <c r="AD162" s="71"/>
      <c r="AE162" s="71"/>
      <c r="AF162" s="71"/>
      <c r="AG162" s="71"/>
      <c r="AH162" s="71"/>
      <c r="AI162" s="71"/>
      <c r="AJ162" s="71"/>
      <c r="AK162" s="71"/>
      <c r="AL162" s="71"/>
      <c r="AM162" s="71"/>
      <c r="AN162" s="71"/>
      <c r="AO162" s="71"/>
      <c r="AP162" s="71"/>
      <c r="AQ162" s="71"/>
      <c r="AR162" s="71"/>
      <c r="AS162" s="71"/>
      <c r="AT162" s="71"/>
      <c r="AU162" s="71"/>
      <c r="AV162" s="71"/>
    </row>
    <row r="163" spans="1:49" ht="77.25" customHeight="1">
      <c r="A163" s="145"/>
      <c r="B163" s="74" t="s">
        <v>144</v>
      </c>
      <c r="C163" s="73">
        <v>2019</v>
      </c>
      <c r="D163" s="73" t="s">
        <v>0</v>
      </c>
      <c r="E163" s="72">
        <v>2091.8999999999996</v>
      </c>
      <c r="F163" s="91">
        <v>2091.8999999999996</v>
      </c>
      <c r="G163" s="90">
        <v>0</v>
      </c>
      <c r="H163" s="89">
        <v>0</v>
      </c>
      <c r="I163" s="89">
        <v>28</v>
      </c>
      <c r="J163" s="89">
        <v>0</v>
      </c>
      <c r="K163" s="89">
        <v>0</v>
      </c>
      <c r="L163" s="89">
        <v>0</v>
      </c>
      <c r="M163" s="89">
        <v>0</v>
      </c>
      <c r="N163" s="89">
        <v>0</v>
      </c>
      <c r="O163" s="89">
        <v>0</v>
      </c>
      <c r="P163" s="89">
        <v>0</v>
      </c>
      <c r="Q163" s="89">
        <v>0</v>
      </c>
      <c r="R163" s="89">
        <v>0</v>
      </c>
      <c r="S163" s="89">
        <v>0</v>
      </c>
      <c r="T163" s="89">
        <v>0</v>
      </c>
      <c r="U163" s="89">
        <v>0</v>
      </c>
      <c r="V163" s="89">
        <v>0</v>
      </c>
      <c r="W163" s="89">
        <v>0</v>
      </c>
      <c r="X163" s="89">
        <v>0</v>
      </c>
      <c r="Y163" s="89">
        <v>0</v>
      </c>
      <c r="Z163" s="89">
        <v>0</v>
      </c>
      <c r="AA163" s="89">
        <v>0</v>
      </c>
      <c r="AB163" s="71"/>
      <c r="AC163" s="71"/>
      <c r="AD163" s="71"/>
      <c r="AE163" s="71"/>
      <c r="AF163" s="71"/>
      <c r="AG163" s="71"/>
      <c r="AH163" s="71"/>
      <c r="AI163" s="71"/>
      <c r="AJ163" s="71"/>
      <c r="AK163" s="71"/>
      <c r="AL163" s="71"/>
      <c r="AM163" s="71"/>
      <c r="AN163" s="71"/>
      <c r="AO163" s="71"/>
      <c r="AP163" s="71"/>
      <c r="AQ163" s="71"/>
      <c r="AR163" s="71"/>
      <c r="AS163" s="71"/>
      <c r="AT163" s="71"/>
      <c r="AU163" s="71"/>
      <c r="AV163" s="71"/>
    </row>
    <row r="164" spans="1:49" ht="77.25" customHeight="1">
      <c r="A164" s="145"/>
      <c r="B164" s="74" t="s">
        <v>144</v>
      </c>
      <c r="C164" s="73">
        <v>2019</v>
      </c>
      <c r="D164" s="73" t="s">
        <v>0</v>
      </c>
      <c r="E164" s="72">
        <v>3339.4</v>
      </c>
      <c r="F164" s="91">
        <v>3339.4</v>
      </c>
      <c r="G164" s="90">
        <v>0</v>
      </c>
      <c r="H164" s="89">
        <v>0</v>
      </c>
      <c r="I164" s="89">
        <v>23</v>
      </c>
      <c r="J164" s="89">
        <v>0</v>
      </c>
      <c r="K164" s="89">
        <v>0</v>
      </c>
      <c r="L164" s="89">
        <v>0</v>
      </c>
      <c r="M164" s="89">
        <v>0</v>
      </c>
      <c r="N164" s="89">
        <v>0</v>
      </c>
      <c r="O164" s="89">
        <v>0</v>
      </c>
      <c r="P164" s="89">
        <v>0</v>
      </c>
      <c r="Q164" s="89">
        <v>0</v>
      </c>
      <c r="R164" s="89">
        <v>0</v>
      </c>
      <c r="S164" s="89">
        <v>3</v>
      </c>
      <c r="T164" s="89">
        <v>0</v>
      </c>
      <c r="U164" s="89">
        <v>0</v>
      </c>
      <c r="V164" s="89">
        <v>0</v>
      </c>
      <c r="W164" s="89">
        <v>0</v>
      </c>
      <c r="X164" s="89">
        <v>0</v>
      </c>
      <c r="Y164" s="89">
        <v>0</v>
      </c>
      <c r="Z164" s="89">
        <v>0</v>
      </c>
      <c r="AA164" s="89">
        <v>0</v>
      </c>
      <c r="AB164" s="71"/>
      <c r="AC164" s="71"/>
      <c r="AD164" s="71"/>
      <c r="AE164" s="71"/>
      <c r="AF164" s="71"/>
      <c r="AG164" s="71"/>
      <c r="AH164" s="71"/>
      <c r="AI164" s="71"/>
      <c r="AJ164" s="71"/>
      <c r="AK164" s="71"/>
      <c r="AL164" s="71"/>
      <c r="AM164" s="71"/>
      <c r="AN164" s="71"/>
      <c r="AO164" s="71"/>
      <c r="AP164" s="71"/>
      <c r="AQ164" s="71"/>
      <c r="AR164" s="71"/>
      <c r="AS164" s="71"/>
      <c r="AT164" s="71"/>
      <c r="AU164" s="71"/>
      <c r="AV164" s="71"/>
    </row>
    <row r="165" spans="1:49" ht="77.25" customHeight="1">
      <c r="A165" s="145"/>
      <c r="B165" s="74" t="s">
        <v>144</v>
      </c>
      <c r="C165" s="73">
        <v>2019</v>
      </c>
      <c r="D165" s="73" t="s">
        <v>0</v>
      </c>
      <c r="E165" s="72">
        <v>8452.64</v>
      </c>
      <c r="F165" s="91">
        <v>8247.9</v>
      </c>
      <c r="G165" s="90">
        <v>0</v>
      </c>
      <c r="H165" s="89">
        <v>0</v>
      </c>
      <c r="I165" s="89">
        <v>82</v>
      </c>
      <c r="J165" s="89">
        <v>0</v>
      </c>
      <c r="K165" s="89">
        <v>0</v>
      </c>
      <c r="L165" s="89">
        <v>0</v>
      </c>
      <c r="M165" s="89">
        <v>0</v>
      </c>
      <c r="N165" s="89">
        <v>0</v>
      </c>
      <c r="O165" s="89">
        <v>0</v>
      </c>
      <c r="P165" s="89">
        <v>0</v>
      </c>
      <c r="Q165" s="89">
        <v>0</v>
      </c>
      <c r="R165" s="89">
        <v>0</v>
      </c>
      <c r="S165" s="89">
        <v>14</v>
      </c>
      <c r="T165" s="89">
        <v>0</v>
      </c>
      <c r="U165" s="89">
        <v>0</v>
      </c>
      <c r="V165" s="89">
        <v>0</v>
      </c>
      <c r="W165" s="89">
        <v>0</v>
      </c>
      <c r="X165" s="89">
        <v>0</v>
      </c>
      <c r="Y165" s="89">
        <v>0</v>
      </c>
      <c r="Z165" s="89">
        <v>0</v>
      </c>
      <c r="AA165" s="89">
        <v>0</v>
      </c>
      <c r="AB165" s="71"/>
      <c r="AC165" s="71"/>
      <c r="AD165" s="71"/>
      <c r="AE165" s="71"/>
      <c r="AF165" s="71"/>
      <c r="AG165" s="71"/>
      <c r="AH165" s="71"/>
      <c r="AI165" s="71"/>
      <c r="AJ165" s="71"/>
      <c r="AK165" s="71"/>
      <c r="AL165" s="71"/>
      <c r="AM165" s="71"/>
      <c r="AN165" s="71"/>
      <c r="AO165" s="71"/>
      <c r="AP165" s="71"/>
      <c r="AQ165" s="71"/>
      <c r="AR165" s="71"/>
      <c r="AS165" s="71"/>
      <c r="AT165" s="71"/>
      <c r="AU165" s="71"/>
      <c r="AV165" s="71"/>
    </row>
    <row r="166" spans="1:49" ht="77.25" customHeight="1">
      <c r="A166" s="145"/>
      <c r="B166" s="74" t="s">
        <v>144</v>
      </c>
      <c r="C166" s="73">
        <v>2020</v>
      </c>
      <c r="D166" s="73" t="s">
        <v>0</v>
      </c>
      <c r="E166" s="72">
        <v>400</v>
      </c>
      <c r="F166" s="90">
        <v>0</v>
      </c>
      <c r="G166" s="95">
        <v>400</v>
      </c>
      <c r="H166" s="89">
        <v>0</v>
      </c>
      <c r="I166" s="89">
        <v>0</v>
      </c>
      <c r="J166" s="89">
        <v>4</v>
      </c>
      <c r="K166" s="89">
        <v>0</v>
      </c>
      <c r="L166" s="89">
        <v>0</v>
      </c>
      <c r="M166" s="89">
        <v>0</v>
      </c>
      <c r="N166" s="89">
        <v>0</v>
      </c>
      <c r="O166" s="89">
        <v>0</v>
      </c>
      <c r="P166" s="89">
        <v>0</v>
      </c>
      <c r="Q166" s="89">
        <v>0</v>
      </c>
      <c r="R166" s="89">
        <v>0</v>
      </c>
      <c r="S166" s="89">
        <v>0</v>
      </c>
      <c r="T166" s="89">
        <v>0</v>
      </c>
      <c r="U166" s="89">
        <v>0</v>
      </c>
      <c r="V166" s="89">
        <v>0</v>
      </c>
      <c r="W166" s="89">
        <v>0</v>
      </c>
      <c r="X166" s="89">
        <v>0</v>
      </c>
      <c r="Y166" s="89">
        <v>0</v>
      </c>
      <c r="Z166" s="89">
        <v>0</v>
      </c>
      <c r="AA166" s="89">
        <v>0</v>
      </c>
      <c r="AB166" s="71"/>
      <c r="AC166" s="71"/>
      <c r="AD166" s="71"/>
      <c r="AE166" s="71"/>
      <c r="AF166" s="71"/>
      <c r="AG166" s="71"/>
      <c r="AH166" s="71"/>
      <c r="AI166" s="71"/>
      <c r="AJ166" s="71"/>
      <c r="AK166" s="71"/>
      <c r="AL166" s="71"/>
      <c r="AM166" s="71"/>
      <c r="AN166" s="71"/>
      <c r="AO166" s="71"/>
      <c r="AP166" s="71"/>
      <c r="AQ166" s="71"/>
      <c r="AR166" s="71"/>
      <c r="AS166" s="71"/>
      <c r="AT166" s="71"/>
      <c r="AU166" s="71"/>
      <c r="AV166" s="71"/>
    </row>
    <row r="167" spans="1:49" ht="77.25" customHeight="1">
      <c r="A167" s="118">
        <v>66</v>
      </c>
      <c r="B167" s="74" t="s">
        <v>143</v>
      </c>
      <c r="C167" s="73">
        <v>2019</v>
      </c>
      <c r="D167" s="73" t="s">
        <v>0</v>
      </c>
      <c r="E167" s="72">
        <v>923.5</v>
      </c>
      <c r="F167" s="91">
        <v>923.5</v>
      </c>
      <c r="G167" s="90">
        <v>0</v>
      </c>
      <c r="H167" s="89">
        <v>0</v>
      </c>
      <c r="I167" s="89">
        <v>32</v>
      </c>
      <c r="J167" s="89">
        <v>0</v>
      </c>
      <c r="K167" s="89">
        <v>0</v>
      </c>
      <c r="L167" s="89">
        <v>0</v>
      </c>
      <c r="M167" s="89">
        <v>0</v>
      </c>
      <c r="N167" s="89">
        <v>0</v>
      </c>
      <c r="O167" s="89">
        <v>0</v>
      </c>
      <c r="P167" s="89">
        <v>0</v>
      </c>
      <c r="Q167" s="89">
        <v>0</v>
      </c>
      <c r="R167" s="89">
        <v>0</v>
      </c>
      <c r="S167" s="89">
        <v>0</v>
      </c>
      <c r="T167" s="89">
        <v>0</v>
      </c>
      <c r="U167" s="89">
        <v>0</v>
      </c>
      <c r="V167" s="89">
        <v>0</v>
      </c>
      <c r="W167" s="89">
        <v>0</v>
      </c>
      <c r="X167" s="89">
        <v>0</v>
      </c>
      <c r="Y167" s="89">
        <v>0</v>
      </c>
      <c r="Z167" s="89">
        <v>0</v>
      </c>
      <c r="AA167" s="89">
        <v>0</v>
      </c>
      <c r="AB167" s="71"/>
      <c r="AC167" s="71"/>
      <c r="AD167" s="71"/>
      <c r="AE167" s="71"/>
      <c r="AF167" s="71"/>
      <c r="AG167" s="71"/>
      <c r="AH167" s="71"/>
      <c r="AI167" s="71"/>
      <c r="AJ167" s="71"/>
      <c r="AK167" s="71"/>
      <c r="AL167" s="71"/>
      <c r="AM167" s="71"/>
      <c r="AN167" s="71"/>
      <c r="AO167" s="71"/>
      <c r="AP167" s="71"/>
      <c r="AQ167" s="71"/>
      <c r="AR167" s="71"/>
      <c r="AS167" s="71"/>
      <c r="AT167" s="71"/>
      <c r="AU167" s="71"/>
      <c r="AV167" s="71"/>
    </row>
    <row r="168" spans="1:49" ht="54.75" customHeight="1">
      <c r="A168" s="118">
        <v>67</v>
      </c>
      <c r="B168" s="74" t="s">
        <v>142</v>
      </c>
      <c r="C168" s="73">
        <v>2021</v>
      </c>
      <c r="D168" s="73" t="s">
        <v>6</v>
      </c>
      <c r="E168" s="91">
        <v>3615.1</v>
      </c>
      <c r="F168" s="91">
        <v>3522.8</v>
      </c>
      <c r="G168" s="90">
        <v>0</v>
      </c>
      <c r="H168" s="89">
        <v>0</v>
      </c>
      <c r="I168" s="89">
        <v>0</v>
      </c>
      <c r="J168" s="89">
        <v>0</v>
      </c>
      <c r="K168" s="89">
        <v>0</v>
      </c>
      <c r="L168" s="89">
        <v>0</v>
      </c>
      <c r="M168" s="89">
        <v>28</v>
      </c>
      <c r="N168" s="89">
        <v>0</v>
      </c>
      <c r="O168" s="89">
        <v>0</v>
      </c>
      <c r="P168" s="89">
        <v>0</v>
      </c>
      <c r="Q168" s="89">
        <v>0</v>
      </c>
      <c r="R168" s="89">
        <v>0</v>
      </c>
      <c r="S168" s="89">
        <v>0</v>
      </c>
      <c r="T168" s="89">
        <v>0</v>
      </c>
      <c r="U168" s="89">
        <v>0</v>
      </c>
      <c r="V168" s="89">
        <v>0</v>
      </c>
      <c r="W168" s="89">
        <v>3</v>
      </c>
      <c r="X168" s="89">
        <v>0</v>
      </c>
      <c r="Y168" s="89">
        <v>0</v>
      </c>
      <c r="Z168" s="89">
        <v>0</v>
      </c>
      <c r="AA168" s="89">
        <v>0</v>
      </c>
      <c r="AB168" s="71"/>
      <c r="AC168" s="71"/>
      <c r="AD168" s="71"/>
      <c r="AE168" s="71"/>
      <c r="AF168" s="71"/>
      <c r="AG168" s="71"/>
      <c r="AH168" s="71"/>
      <c r="AI168" s="71"/>
      <c r="AJ168" s="71"/>
      <c r="AK168" s="71"/>
      <c r="AL168" s="71"/>
      <c r="AM168" s="71"/>
      <c r="AN168" s="71"/>
      <c r="AO168" s="71"/>
      <c r="AP168" s="71"/>
      <c r="AQ168" s="71"/>
      <c r="AR168" s="71"/>
      <c r="AS168" s="71"/>
      <c r="AT168" s="71"/>
      <c r="AU168" s="71"/>
      <c r="AV168" s="71"/>
    </row>
    <row r="169" spans="1:49" ht="54.75" customHeight="1">
      <c r="A169" s="145">
        <v>68</v>
      </c>
      <c r="B169" s="74" t="s">
        <v>141</v>
      </c>
      <c r="C169" s="73">
        <v>2021</v>
      </c>
      <c r="D169" s="73" t="s">
        <v>12</v>
      </c>
      <c r="E169" s="72">
        <v>14282.9</v>
      </c>
      <c r="F169" s="91">
        <v>14282.9</v>
      </c>
      <c r="G169" s="90">
        <v>0</v>
      </c>
      <c r="H169" s="89">
        <v>0</v>
      </c>
      <c r="I169" s="89">
        <v>0</v>
      </c>
      <c r="J169" s="89">
        <v>0</v>
      </c>
      <c r="K169" s="89">
        <v>0</v>
      </c>
      <c r="L169" s="89">
        <v>0</v>
      </c>
      <c r="M169" s="89">
        <v>6</v>
      </c>
      <c r="N169" s="89">
        <v>0</v>
      </c>
      <c r="O169" s="89">
        <v>0</v>
      </c>
      <c r="P169" s="89">
        <v>0</v>
      </c>
      <c r="Q169" s="89">
        <v>0</v>
      </c>
      <c r="R169" s="89">
        <v>0</v>
      </c>
      <c r="S169" s="89">
        <v>0</v>
      </c>
      <c r="T169" s="89">
        <v>0</v>
      </c>
      <c r="U169" s="89">
        <v>0</v>
      </c>
      <c r="V169" s="89">
        <v>0</v>
      </c>
      <c r="W169" s="89">
        <v>0</v>
      </c>
      <c r="X169" s="89">
        <v>0</v>
      </c>
      <c r="Y169" s="89">
        <v>0</v>
      </c>
      <c r="Z169" s="89">
        <v>0</v>
      </c>
      <c r="AA169" s="89">
        <v>0</v>
      </c>
      <c r="AB169" s="71"/>
      <c r="AC169" s="71"/>
      <c r="AD169" s="71"/>
      <c r="AE169" s="71"/>
      <c r="AF169" s="71"/>
      <c r="AG169" s="71"/>
      <c r="AH169" s="71"/>
      <c r="AI169" s="71"/>
      <c r="AJ169" s="71"/>
      <c r="AK169" s="71"/>
      <c r="AL169" s="71"/>
      <c r="AM169" s="71"/>
      <c r="AN169" s="71"/>
      <c r="AO169" s="71"/>
      <c r="AP169" s="71"/>
      <c r="AQ169" s="71"/>
      <c r="AR169" s="71"/>
      <c r="AS169" s="71"/>
      <c r="AT169" s="71"/>
      <c r="AU169" s="71"/>
      <c r="AV169" s="71"/>
    </row>
    <row r="170" spans="1:49" ht="54.75" customHeight="1">
      <c r="A170" s="145"/>
      <c r="B170" s="74" t="s">
        <v>140</v>
      </c>
      <c r="C170" s="73">
        <v>2021</v>
      </c>
      <c r="D170" s="73" t="s">
        <v>12</v>
      </c>
      <c r="E170" s="72">
        <v>3297.3</v>
      </c>
      <c r="F170" s="91">
        <v>2733.1</v>
      </c>
      <c r="G170" s="90">
        <v>0</v>
      </c>
      <c r="H170" s="89">
        <v>0</v>
      </c>
      <c r="I170" s="89">
        <v>0</v>
      </c>
      <c r="J170" s="89">
        <v>0</v>
      </c>
      <c r="K170" s="89">
        <v>0</v>
      </c>
      <c r="L170" s="89">
        <v>0</v>
      </c>
      <c r="M170" s="89">
        <v>6</v>
      </c>
      <c r="N170" s="89">
        <v>0</v>
      </c>
      <c r="O170" s="89">
        <v>0</v>
      </c>
      <c r="P170" s="89">
        <v>0</v>
      </c>
      <c r="Q170" s="89">
        <v>0</v>
      </c>
      <c r="R170" s="89">
        <v>0</v>
      </c>
      <c r="S170" s="89">
        <v>0</v>
      </c>
      <c r="T170" s="89">
        <v>0</v>
      </c>
      <c r="U170" s="89">
        <v>0</v>
      </c>
      <c r="V170" s="89">
        <v>0</v>
      </c>
      <c r="W170" s="89">
        <v>6</v>
      </c>
      <c r="X170" s="89">
        <v>0</v>
      </c>
      <c r="Y170" s="89">
        <v>0</v>
      </c>
      <c r="Z170" s="89">
        <v>0</v>
      </c>
      <c r="AA170" s="89">
        <v>0</v>
      </c>
      <c r="AB170" s="71"/>
      <c r="AC170" s="71"/>
      <c r="AD170" s="71"/>
      <c r="AE170" s="71"/>
      <c r="AF170" s="71"/>
      <c r="AG170" s="71"/>
      <c r="AH170" s="71"/>
      <c r="AI170" s="71"/>
      <c r="AJ170" s="71"/>
      <c r="AK170" s="71"/>
      <c r="AL170" s="71"/>
      <c r="AM170" s="71"/>
      <c r="AN170" s="71"/>
      <c r="AO170" s="71"/>
      <c r="AP170" s="71"/>
      <c r="AQ170" s="71"/>
      <c r="AR170" s="71"/>
      <c r="AS170" s="71"/>
      <c r="AT170" s="71"/>
      <c r="AU170" s="71"/>
      <c r="AV170" s="71"/>
    </row>
    <row r="171" spans="1:49" ht="60" customHeight="1">
      <c r="A171" s="145">
        <v>69</v>
      </c>
      <c r="B171" s="74" t="s">
        <v>139</v>
      </c>
      <c r="C171" s="73">
        <v>2023</v>
      </c>
      <c r="D171" s="73" t="s">
        <v>5</v>
      </c>
      <c r="E171" s="72">
        <v>43994.3</v>
      </c>
      <c r="F171" s="91">
        <v>37658.199999999997</v>
      </c>
      <c r="G171" s="90">
        <v>0</v>
      </c>
      <c r="H171" s="89">
        <v>0</v>
      </c>
      <c r="I171" s="89">
        <v>0</v>
      </c>
      <c r="J171" s="89">
        <v>0</v>
      </c>
      <c r="K171" s="89">
        <v>0</v>
      </c>
      <c r="L171" s="89">
        <v>0</v>
      </c>
      <c r="M171" s="89">
        <v>0</v>
      </c>
      <c r="N171" s="89">
        <v>0</v>
      </c>
      <c r="O171" s="89">
        <v>0</v>
      </c>
      <c r="P171" s="89">
        <v>0</v>
      </c>
      <c r="Q171" s="89">
        <v>186</v>
      </c>
      <c r="R171" s="89">
        <v>0</v>
      </c>
      <c r="S171" s="89">
        <v>0</v>
      </c>
      <c r="T171" s="89">
        <v>0</v>
      </c>
      <c r="U171" s="89">
        <v>0</v>
      </c>
      <c r="V171" s="89">
        <v>0</v>
      </c>
      <c r="W171" s="89">
        <v>0</v>
      </c>
      <c r="X171" s="89">
        <v>0</v>
      </c>
      <c r="Y171" s="89">
        <v>0</v>
      </c>
      <c r="Z171" s="89">
        <v>0</v>
      </c>
      <c r="AA171" s="89">
        <v>57</v>
      </c>
      <c r="AB171" s="71"/>
      <c r="AC171" s="71"/>
      <c r="AD171" s="71"/>
      <c r="AE171" s="71"/>
      <c r="AF171" s="71"/>
      <c r="AG171" s="71"/>
      <c r="AH171" s="71"/>
      <c r="AI171" s="71"/>
      <c r="AJ171" s="71"/>
      <c r="AK171" s="71"/>
      <c r="AL171" s="71"/>
      <c r="AM171" s="71"/>
      <c r="AN171" s="71"/>
      <c r="AO171" s="71"/>
      <c r="AP171" s="71"/>
      <c r="AQ171" s="71"/>
      <c r="AR171" s="71"/>
      <c r="AS171" s="71"/>
      <c r="AT171" s="71"/>
      <c r="AU171" s="71"/>
      <c r="AV171" s="71"/>
    </row>
    <row r="172" spans="1:49" ht="39" customHeight="1">
      <c r="A172" s="145"/>
      <c r="B172" s="146" t="s">
        <v>138</v>
      </c>
      <c r="C172" s="77">
        <v>2022</v>
      </c>
      <c r="D172" s="77" t="s">
        <v>5</v>
      </c>
      <c r="E172" s="82"/>
      <c r="F172" s="75">
        <v>167.3</v>
      </c>
      <c r="G172" s="75"/>
      <c r="H172" s="71"/>
      <c r="I172" s="71"/>
      <c r="J172" s="71"/>
      <c r="K172" s="71"/>
      <c r="L172" s="71"/>
      <c r="M172" s="71"/>
      <c r="N172" s="71"/>
      <c r="O172" s="71">
        <v>2</v>
      </c>
      <c r="P172" s="71"/>
      <c r="Q172" s="71"/>
      <c r="R172" s="71"/>
      <c r="S172" s="71"/>
      <c r="T172" s="71"/>
      <c r="U172" s="71"/>
      <c r="V172" s="71"/>
      <c r="W172" s="71"/>
      <c r="X172" s="71"/>
      <c r="Y172" s="71">
        <v>2</v>
      </c>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row>
    <row r="173" spans="1:49" s="70" customFormat="1" ht="40.5" customHeight="1">
      <c r="A173" s="145"/>
      <c r="B173" s="148"/>
      <c r="C173" s="100">
        <v>2023</v>
      </c>
      <c r="D173" s="100" t="s">
        <v>3</v>
      </c>
      <c r="E173" s="98" t="s">
        <v>137</v>
      </c>
      <c r="F173" s="99">
        <v>87248.5</v>
      </c>
      <c r="G173" s="98">
        <v>403.3</v>
      </c>
      <c r="H173" s="71"/>
      <c r="I173" s="71"/>
      <c r="J173" s="71"/>
      <c r="K173" s="71"/>
      <c r="L173" s="71"/>
      <c r="M173" s="71"/>
      <c r="N173" s="71"/>
      <c r="O173" s="71"/>
      <c r="P173" s="71">
        <v>6</v>
      </c>
      <c r="Q173" s="71">
        <v>2</v>
      </c>
      <c r="R173" s="71"/>
      <c r="S173" s="71"/>
      <c r="T173" s="71"/>
      <c r="U173" s="71"/>
      <c r="V173" s="71"/>
      <c r="W173" s="71"/>
      <c r="X173" s="71">
        <v>2</v>
      </c>
      <c r="Y173" s="71">
        <v>1</v>
      </c>
      <c r="Z173" s="71"/>
      <c r="AA173" s="71"/>
      <c r="AB173" s="71"/>
      <c r="AC173" s="71"/>
      <c r="AD173" s="71"/>
      <c r="AE173" s="71"/>
      <c r="AF173" s="71"/>
      <c r="AG173" s="71"/>
      <c r="AH173" s="71"/>
      <c r="AI173" s="71"/>
      <c r="AJ173" s="71">
        <v>0</v>
      </c>
      <c r="AK173" s="71">
        <v>0</v>
      </c>
      <c r="AL173" s="71"/>
      <c r="AM173" s="71"/>
      <c r="AN173" s="71"/>
      <c r="AO173" s="71"/>
      <c r="AP173" s="71"/>
      <c r="AQ173" s="71"/>
      <c r="AR173" s="71"/>
      <c r="AS173" s="71"/>
      <c r="AT173" s="71">
        <v>0</v>
      </c>
      <c r="AU173" s="71">
        <v>0</v>
      </c>
      <c r="AV173" s="71"/>
    </row>
    <row r="174" spans="1:49" s="70" customFormat="1" ht="54.75" customHeight="1">
      <c r="A174" s="145">
        <v>70</v>
      </c>
      <c r="B174" s="74" t="s">
        <v>136</v>
      </c>
      <c r="C174" s="73">
        <v>2020</v>
      </c>
      <c r="D174" s="73"/>
      <c r="E174" s="72">
        <v>31621.3</v>
      </c>
      <c r="F174" s="91">
        <v>16545.2</v>
      </c>
      <c r="G174" s="90">
        <v>0</v>
      </c>
      <c r="H174" s="89">
        <v>0</v>
      </c>
      <c r="I174" s="89">
        <v>0</v>
      </c>
      <c r="J174" s="89">
        <v>0</v>
      </c>
      <c r="K174" s="89">
        <v>128</v>
      </c>
      <c r="L174" s="94">
        <v>0</v>
      </c>
      <c r="M174" s="94">
        <v>0</v>
      </c>
      <c r="N174" s="94">
        <v>0</v>
      </c>
      <c r="O174" s="94">
        <v>0</v>
      </c>
      <c r="P174" s="94">
        <v>0</v>
      </c>
      <c r="Q174" s="89">
        <v>0</v>
      </c>
      <c r="R174" s="89">
        <v>0</v>
      </c>
      <c r="S174" s="89">
        <v>0</v>
      </c>
      <c r="T174" s="89">
        <v>0</v>
      </c>
      <c r="U174" s="89">
        <v>43</v>
      </c>
      <c r="V174" s="89">
        <v>0</v>
      </c>
      <c r="W174" s="89">
        <v>0</v>
      </c>
      <c r="X174" s="89">
        <v>0</v>
      </c>
      <c r="Y174" s="89">
        <v>0</v>
      </c>
      <c r="Z174" s="89">
        <v>0</v>
      </c>
      <c r="AA174" s="89">
        <v>0</v>
      </c>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97"/>
    </row>
    <row r="175" spans="1:49" ht="54.75" customHeight="1">
      <c r="A175" s="145"/>
      <c r="B175" s="74" t="s">
        <v>135</v>
      </c>
      <c r="C175" s="73">
        <v>2020</v>
      </c>
      <c r="D175" s="73"/>
      <c r="E175" s="72">
        <v>3292.6</v>
      </c>
      <c r="F175" s="91">
        <v>3292.6</v>
      </c>
      <c r="G175" s="90">
        <v>0</v>
      </c>
      <c r="H175" s="89">
        <v>0</v>
      </c>
      <c r="I175" s="89">
        <v>0</v>
      </c>
      <c r="J175" s="89">
        <v>0</v>
      </c>
      <c r="K175" s="89">
        <v>15</v>
      </c>
      <c r="L175" s="94">
        <v>0</v>
      </c>
      <c r="M175" s="94">
        <v>0</v>
      </c>
      <c r="N175" s="94">
        <v>0</v>
      </c>
      <c r="O175" s="94">
        <v>0</v>
      </c>
      <c r="P175" s="94">
        <v>0</v>
      </c>
      <c r="Q175" s="89">
        <v>0</v>
      </c>
      <c r="R175" s="89">
        <v>0</v>
      </c>
      <c r="S175" s="89">
        <v>0</v>
      </c>
      <c r="T175" s="89">
        <v>0</v>
      </c>
      <c r="U175" s="89">
        <v>1</v>
      </c>
      <c r="V175" s="89">
        <v>0</v>
      </c>
      <c r="W175" s="89">
        <v>0</v>
      </c>
      <c r="X175" s="89">
        <v>0</v>
      </c>
      <c r="Y175" s="89">
        <v>0</v>
      </c>
      <c r="Z175" s="89">
        <v>0</v>
      </c>
      <c r="AA175" s="89">
        <v>0</v>
      </c>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96"/>
    </row>
    <row r="176" spans="1:49" ht="54.75" customHeight="1">
      <c r="A176" s="145"/>
      <c r="B176" s="74" t="s">
        <v>134</v>
      </c>
      <c r="C176" s="73">
        <v>2020</v>
      </c>
      <c r="D176" s="73"/>
      <c r="E176" s="72">
        <v>1622.9</v>
      </c>
      <c r="F176" s="91">
        <v>1622.9</v>
      </c>
      <c r="G176" s="90">
        <v>0</v>
      </c>
      <c r="H176" s="89">
        <v>0</v>
      </c>
      <c r="I176" s="89">
        <v>0</v>
      </c>
      <c r="J176" s="89">
        <v>0</v>
      </c>
      <c r="K176" s="89">
        <v>9</v>
      </c>
      <c r="L176" s="94">
        <v>0</v>
      </c>
      <c r="M176" s="94">
        <v>0</v>
      </c>
      <c r="N176" s="94">
        <v>0</v>
      </c>
      <c r="O176" s="94">
        <v>0</v>
      </c>
      <c r="P176" s="94">
        <v>0</v>
      </c>
      <c r="Q176" s="89">
        <v>0</v>
      </c>
      <c r="R176" s="89">
        <v>0</v>
      </c>
      <c r="S176" s="89">
        <v>0</v>
      </c>
      <c r="T176" s="89">
        <v>0</v>
      </c>
      <c r="U176" s="89">
        <v>3</v>
      </c>
      <c r="V176" s="89">
        <v>0</v>
      </c>
      <c r="W176" s="89">
        <v>0</v>
      </c>
      <c r="X176" s="89">
        <v>0</v>
      </c>
      <c r="Y176" s="89">
        <v>0</v>
      </c>
      <c r="Z176" s="89">
        <v>0</v>
      </c>
      <c r="AA176" s="89">
        <v>0</v>
      </c>
      <c r="AB176" s="71"/>
      <c r="AC176" s="71"/>
      <c r="AD176" s="71"/>
      <c r="AE176" s="71"/>
      <c r="AF176" s="71"/>
      <c r="AG176" s="71"/>
      <c r="AH176" s="71"/>
      <c r="AI176" s="71"/>
      <c r="AJ176" s="71"/>
      <c r="AK176" s="71"/>
      <c r="AL176" s="71"/>
      <c r="AM176" s="71"/>
      <c r="AN176" s="71"/>
      <c r="AO176" s="71"/>
      <c r="AP176" s="71"/>
      <c r="AQ176" s="71"/>
      <c r="AR176" s="71"/>
      <c r="AS176" s="71"/>
      <c r="AT176" s="71"/>
      <c r="AU176" s="71"/>
      <c r="AV176" s="71"/>
    </row>
    <row r="177" spans="1:48" ht="69.75" customHeight="1">
      <c r="A177" s="118">
        <v>71</v>
      </c>
      <c r="B177" s="74" t="s">
        <v>133</v>
      </c>
      <c r="C177" s="73">
        <v>2020</v>
      </c>
      <c r="D177" s="73" t="s">
        <v>4</v>
      </c>
      <c r="E177" s="72">
        <v>4653.8999999999996</v>
      </c>
      <c r="F177" s="91">
        <v>4653.8999999999996</v>
      </c>
      <c r="G177" s="90">
        <v>0</v>
      </c>
      <c r="H177" s="89">
        <v>0</v>
      </c>
      <c r="I177" s="89">
        <v>0</v>
      </c>
      <c r="J177" s="89">
        <v>0</v>
      </c>
      <c r="K177" s="89">
        <v>45</v>
      </c>
      <c r="L177" s="94">
        <v>0</v>
      </c>
      <c r="M177" s="94">
        <v>0</v>
      </c>
      <c r="N177" s="94">
        <v>0</v>
      </c>
      <c r="O177" s="94">
        <v>0</v>
      </c>
      <c r="P177" s="94">
        <v>0</v>
      </c>
      <c r="Q177" s="89">
        <v>0</v>
      </c>
      <c r="R177" s="89">
        <v>0</v>
      </c>
      <c r="S177" s="89">
        <v>0</v>
      </c>
      <c r="T177" s="89">
        <v>0</v>
      </c>
      <c r="U177" s="89">
        <v>8</v>
      </c>
      <c r="V177" s="89">
        <v>0</v>
      </c>
      <c r="W177" s="89">
        <v>0</v>
      </c>
      <c r="X177" s="89">
        <v>0</v>
      </c>
      <c r="Y177" s="89">
        <v>0</v>
      </c>
      <c r="Z177" s="89">
        <v>0</v>
      </c>
      <c r="AA177" s="89">
        <v>0</v>
      </c>
      <c r="AB177" s="71"/>
      <c r="AC177" s="71"/>
      <c r="AD177" s="71"/>
      <c r="AE177" s="71"/>
      <c r="AF177" s="71"/>
      <c r="AG177" s="71"/>
      <c r="AH177" s="71"/>
      <c r="AI177" s="71"/>
      <c r="AJ177" s="71"/>
      <c r="AK177" s="71"/>
      <c r="AL177" s="71"/>
      <c r="AM177" s="71"/>
      <c r="AN177" s="71"/>
      <c r="AO177" s="71"/>
      <c r="AP177" s="71"/>
      <c r="AQ177" s="71"/>
      <c r="AR177" s="71"/>
      <c r="AS177" s="71"/>
      <c r="AT177" s="71"/>
      <c r="AU177" s="71"/>
      <c r="AV177" s="71"/>
    </row>
    <row r="178" spans="1:48" ht="77.25" customHeight="1">
      <c r="A178" s="145">
        <v>72</v>
      </c>
      <c r="B178" s="74" t="s">
        <v>132</v>
      </c>
      <c r="C178" s="73">
        <v>2020</v>
      </c>
      <c r="D178" s="73" t="s">
        <v>4</v>
      </c>
      <c r="E178" s="72">
        <v>125996.6</v>
      </c>
      <c r="F178" s="91">
        <v>125996.6</v>
      </c>
      <c r="G178" s="90">
        <v>0</v>
      </c>
      <c r="H178" s="89">
        <v>0</v>
      </c>
      <c r="I178" s="89">
        <v>0</v>
      </c>
      <c r="J178" s="89">
        <v>0</v>
      </c>
      <c r="K178" s="89">
        <v>357</v>
      </c>
      <c r="L178" s="94">
        <v>0</v>
      </c>
      <c r="M178" s="94">
        <v>0</v>
      </c>
      <c r="N178" s="94">
        <v>0</v>
      </c>
      <c r="O178" s="94">
        <v>0</v>
      </c>
      <c r="P178" s="94">
        <v>0</v>
      </c>
      <c r="Q178" s="89">
        <v>0</v>
      </c>
      <c r="R178" s="89">
        <v>0</v>
      </c>
      <c r="S178" s="89">
        <v>0</v>
      </c>
      <c r="T178" s="89">
        <v>0</v>
      </c>
      <c r="U178" s="89">
        <v>0</v>
      </c>
      <c r="V178" s="89">
        <v>0</v>
      </c>
      <c r="W178" s="89">
        <v>0</v>
      </c>
      <c r="X178" s="89">
        <v>0</v>
      </c>
      <c r="Y178" s="89">
        <v>0</v>
      </c>
      <c r="Z178" s="89">
        <v>0</v>
      </c>
      <c r="AA178" s="89">
        <v>0</v>
      </c>
      <c r="AB178" s="71"/>
      <c r="AC178" s="71"/>
      <c r="AD178" s="71"/>
      <c r="AE178" s="71"/>
      <c r="AF178" s="71"/>
      <c r="AG178" s="71"/>
      <c r="AH178" s="71"/>
      <c r="AI178" s="71"/>
      <c r="AJ178" s="71"/>
      <c r="AK178" s="71"/>
      <c r="AL178" s="71"/>
      <c r="AM178" s="71"/>
      <c r="AN178" s="71"/>
      <c r="AO178" s="71"/>
      <c r="AP178" s="71"/>
      <c r="AQ178" s="71"/>
      <c r="AR178" s="71"/>
      <c r="AS178" s="71"/>
      <c r="AT178" s="71"/>
      <c r="AU178" s="71"/>
      <c r="AV178" s="71"/>
    </row>
    <row r="179" spans="1:48" ht="77.25" customHeight="1">
      <c r="A179" s="145"/>
      <c r="B179" s="74" t="s">
        <v>131</v>
      </c>
      <c r="C179" s="73">
        <v>2020</v>
      </c>
      <c r="D179" s="73" t="s">
        <v>4</v>
      </c>
      <c r="E179" s="72">
        <v>52990.400000000001</v>
      </c>
      <c r="F179" s="91">
        <v>22826.5</v>
      </c>
      <c r="G179" s="90">
        <v>0</v>
      </c>
      <c r="H179" s="89">
        <v>0</v>
      </c>
      <c r="I179" s="89">
        <v>0</v>
      </c>
      <c r="J179" s="89">
        <v>0</v>
      </c>
      <c r="K179" s="89">
        <v>48</v>
      </c>
      <c r="L179" s="94">
        <v>0</v>
      </c>
      <c r="M179" s="94">
        <v>0</v>
      </c>
      <c r="N179" s="94">
        <v>0</v>
      </c>
      <c r="O179" s="94">
        <v>0</v>
      </c>
      <c r="P179" s="94">
        <v>0</v>
      </c>
      <c r="Q179" s="89">
        <v>0</v>
      </c>
      <c r="R179" s="89">
        <v>0</v>
      </c>
      <c r="S179" s="89">
        <v>0</v>
      </c>
      <c r="T179" s="89">
        <v>0</v>
      </c>
      <c r="U179" s="89">
        <v>0</v>
      </c>
      <c r="V179" s="89">
        <v>0</v>
      </c>
      <c r="W179" s="89">
        <v>0</v>
      </c>
      <c r="X179" s="89">
        <v>0</v>
      </c>
      <c r="Y179" s="89">
        <v>0</v>
      </c>
      <c r="Z179" s="89">
        <v>0</v>
      </c>
      <c r="AA179" s="89">
        <v>0</v>
      </c>
      <c r="AB179" s="71"/>
      <c r="AC179" s="71"/>
      <c r="AD179" s="71"/>
      <c r="AE179" s="71"/>
      <c r="AF179" s="71"/>
      <c r="AG179" s="71"/>
      <c r="AH179" s="71"/>
      <c r="AI179" s="71"/>
      <c r="AJ179" s="71"/>
      <c r="AK179" s="71"/>
      <c r="AL179" s="71"/>
      <c r="AM179" s="71"/>
      <c r="AN179" s="71"/>
      <c r="AO179" s="71"/>
      <c r="AP179" s="71"/>
      <c r="AQ179" s="71"/>
      <c r="AR179" s="71"/>
      <c r="AS179" s="71"/>
      <c r="AT179" s="71"/>
      <c r="AU179" s="71"/>
      <c r="AV179" s="71"/>
    </row>
    <row r="180" spans="1:48" ht="77.25" customHeight="1">
      <c r="A180" s="145"/>
      <c r="B180" s="74" t="s">
        <v>130</v>
      </c>
      <c r="C180" s="73">
        <v>2021</v>
      </c>
      <c r="D180" s="73" t="s">
        <v>4</v>
      </c>
      <c r="E180" s="72">
        <v>29301.599999999999</v>
      </c>
      <c r="F180" s="91">
        <v>24376.1</v>
      </c>
      <c r="G180" s="90">
        <v>0</v>
      </c>
      <c r="H180" s="89">
        <v>0</v>
      </c>
      <c r="I180" s="89">
        <v>0</v>
      </c>
      <c r="J180" s="89">
        <v>0</v>
      </c>
      <c r="K180" s="94">
        <v>0</v>
      </c>
      <c r="L180" s="89">
        <v>0</v>
      </c>
      <c r="M180" s="89">
        <v>30</v>
      </c>
      <c r="N180" s="89">
        <v>0</v>
      </c>
      <c r="O180" s="89">
        <v>0</v>
      </c>
      <c r="P180" s="89">
        <v>0</v>
      </c>
      <c r="Q180" s="89">
        <v>0</v>
      </c>
      <c r="R180" s="89">
        <v>0</v>
      </c>
      <c r="S180" s="89">
        <v>0</v>
      </c>
      <c r="T180" s="89">
        <v>0</v>
      </c>
      <c r="U180" s="89">
        <v>0</v>
      </c>
      <c r="V180" s="89">
        <v>0</v>
      </c>
      <c r="W180" s="89">
        <v>0</v>
      </c>
      <c r="X180" s="89">
        <v>0</v>
      </c>
      <c r="Y180" s="89">
        <v>0</v>
      </c>
      <c r="Z180" s="89">
        <v>0</v>
      </c>
      <c r="AA180" s="89">
        <v>0</v>
      </c>
      <c r="AB180" s="71"/>
      <c r="AC180" s="71"/>
      <c r="AD180" s="71"/>
      <c r="AE180" s="71"/>
      <c r="AF180" s="71"/>
      <c r="AG180" s="71"/>
      <c r="AH180" s="71"/>
      <c r="AI180" s="71"/>
      <c r="AJ180" s="71"/>
      <c r="AK180" s="71"/>
      <c r="AL180" s="71"/>
      <c r="AM180" s="71"/>
      <c r="AN180" s="71"/>
      <c r="AO180" s="71"/>
      <c r="AP180" s="71"/>
      <c r="AQ180" s="71"/>
      <c r="AR180" s="71"/>
      <c r="AS180" s="71"/>
      <c r="AT180" s="71"/>
      <c r="AU180" s="71"/>
      <c r="AV180" s="71"/>
    </row>
    <row r="181" spans="1:48" ht="77.25" customHeight="1">
      <c r="A181" s="145"/>
      <c r="B181" s="74" t="s">
        <v>129</v>
      </c>
      <c r="C181" s="73">
        <v>2021</v>
      </c>
      <c r="D181" s="73" t="s">
        <v>4</v>
      </c>
      <c r="E181" s="72">
        <v>11409.8</v>
      </c>
      <c r="F181" s="91">
        <v>10321.700000000001</v>
      </c>
      <c r="G181" s="90">
        <v>0</v>
      </c>
      <c r="H181" s="89">
        <v>0</v>
      </c>
      <c r="I181" s="89">
        <v>0</v>
      </c>
      <c r="J181" s="89">
        <v>0</v>
      </c>
      <c r="K181" s="94">
        <v>0</v>
      </c>
      <c r="L181" s="89">
        <v>0</v>
      </c>
      <c r="M181" s="89">
        <v>27</v>
      </c>
      <c r="N181" s="89">
        <v>0</v>
      </c>
      <c r="O181" s="89">
        <v>0</v>
      </c>
      <c r="P181" s="89">
        <v>0</v>
      </c>
      <c r="Q181" s="89">
        <v>0</v>
      </c>
      <c r="R181" s="89">
        <v>0</v>
      </c>
      <c r="S181" s="89">
        <v>0</v>
      </c>
      <c r="T181" s="89">
        <v>0</v>
      </c>
      <c r="U181" s="89">
        <v>0</v>
      </c>
      <c r="V181" s="89">
        <v>0</v>
      </c>
      <c r="W181" s="89">
        <v>0</v>
      </c>
      <c r="X181" s="89">
        <v>0</v>
      </c>
      <c r="Y181" s="89">
        <v>0</v>
      </c>
      <c r="Z181" s="89">
        <v>0</v>
      </c>
      <c r="AA181" s="89">
        <v>0</v>
      </c>
      <c r="AB181" s="71"/>
      <c r="AC181" s="71"/>
      <c r="AD181" s="71"/>
      <c r="AE181" s="71"/>
      <c r="AF181" s="71"/>
      <c r="AG181" s="71"/>
      <c r="AH181" s="71"/>
      <c r="AI181" s="71"/>
      <c r="AJ181" s="71"/>
      <c r="AK181" s="71"/>
      <c r="AL181" s="71"/>
      <c r="AM181" s="71"/>
      <c r="AN181" s="71"/>
      <c r="AO181" s="71"/>
      <c r="AP181" s="71"/>
      <c r="AQ181" s="71"/>
      <c r="AR181" s="71"/>
      <c r="AS181" s="71"/>
      <c r="AT181" s="71"/>
      <c r="AU181" s="71"/>
      <c r="AV181" s="71"/>
    </row>
    <row r="182" spans="1:48" ht="77.25" customHeight="1">
      <c r="A182" s="145"/>
      <c r="B182" s="74" t="s">
        <v>128</v>
      </c>
      <c r="C182" s="73">
        <v>2021</v>
      </c>
      <c r="D182" s="73" t="s">
        <v>4</v>
      </c>
      <c r="E182" s="72">
        <v>8672.1</v>
      </c>
      <c r="F182" s="95">
        <v>7894</v>
      </c>
      <c r="G182" s="90">
        <v>0</v>
      </c>
      <c r="H182" s="89">
        <v>0</v>
      </c>
      <c r="I182" s="89">
        <v>0</v>
      </c>
      <c r="J182" s="89">
        <v>0</v>
      </c>
      <c r="K182" s="94">
        <v>0</v>
      </c>
      <c r="L182" s="89">
        <v>0</v>
      </c>
      <c r="M182" s="89">
        <v>120</v>
      </c>
      <c r="N182" s="89">
        <v>0</v>
      </c>
      <c r="O182" s="89">
        <v>0</v>
      </c>
      <c r="P182" s="89">
        <v>0</v>
      </c>
      <c r="Q182" s="89">
        <v>0</v>
      </c>
      <c r="R182" s="89">
        <v>0</v>
      </c>
      <c r="S182" s="89">
        <v>0</v>
      </c>
      <c r="T182" s="89">
        <v>0</v>
      </c>
      <c r="U182" s="89">
        <v>0</v>
      </c>
      <c r="V182" s="89">
        <v>0</v>
      </c>
      <c r="W182" s="89">
        <v>0</v>
      </c>
      <c r="X182" s="89">
        <v>0</v>
      </c>
      <c r="Y182" s="89">
        <v>0</v>
      </c>
      <c r="Z182" s="89">
        <v>0</v>
      </c>
      <c r="AA182" s="89">
        <v>0</v>
      </c>
      <c r="AB182" s="71"/>
      <c r="AC182" s="71"/>
      <c r="AD182" s="71"/>
      <c r="AE182" s="71"/>
      <c r="AF182" s="71"/>
      <c r="AG182" s="71"/>
      <c r="AH182" s="71"/>
      <c r="AI182" s="71"/>
      <c r="AJ182" s="71"/>
      <c r="AK182" s="71"/>
      <c r="AL182" s="71"/>
      <c r="AM182" s="71"/>
      <c r="AN182" s="71"/>
      <c r="AO182" s="71"/>
      <c r="AP182" s="71"/>
      <c r="AQ182" s="71"/>
      <c r="AR182" s="71"/>
      <c r="AS182" s="71"/>
      <c r="AT182" s="71"/>
      <c r="AU182" s="71"/>
      <c r="AV182" s="71"/>
    </row>
    <row r="183" spans="1:48" ht="77.25" customHeight="1">
      <c r="A183" s="118">
        <v>73</v>
      </c>
      <c r="B183" s="74" t="s">
        <v>127</v>
      </c>
      <c r="C183" s="73">
        <v>2023</v>
      </c>
      <c r="D183" s="73" t="s">
        <v>14</v>
      </c>
      <c r="E183" s="72">
        <v>10700.6</v>
      </c>
      <c r="F183" s="91">
        <v>9910.2999999999993</v>
      </c>
      <c r="G183" s="90">
        <v>0</v>
      </c>
      <c r="H183" s="93">
        <v>0</v>
      </c>
      <c r="I183" s="93">
        <v>0</v>
      </c>
      <c r="J183" s="93">
        <v>0</v>
      </c>
      <c r="K183" s="93">
        <v>0</v>
      </c>
      <c r="L183" s="93">
        <v>0</v>
      </c>
      <c r="M183" s="93">
        <v>0</v>
      </c>
      <c r="N183" s="93">
        <v>0</v>
      </c>
      <c r="O183" s="93">
        <v>0</v>
      </c>
      <c r="P183" s="93">
        <v>0</v>
      </c>
      <c r="Q183" s="93">
        <v>46</v>
      </c>
      <c r="R183" s="93">
        <v>0</v>
      </c>
      <c r="S183" s="93">
        <v>0</v>
      </c>
      <c r="T183" s="93">
        <v>0</v>
      </c>
      <c r="U183" s="93">
        <v>0</v>
      </c>
      <c r="V183" s="93">
        <v>0</v>
      </c>
      <c r="W183" s="93">
        <v>0</v>
      </c>
      <c r="X183" s="93">
        <v>0</v>
      </c>
      <c r="Y183" s="93">
        <v>0</v>
      </c>
      <c r="Z183" s="93">
        <v>0</v>
      </c>
      <c r="AA183" s="93">
        <v>18</v>
      </c>
      <c r="AB183" s="92"/>
      <c r="AC183" s="71"/>
      <c r="AD183" s="71"/>
      <c r="AE183" s="71"/>
      <c r="AF183" s="71"/>
      <c r="AG183" s="71"/>
      <c r="AH183" s="71"/>
      <c r="AI183" s="71"/>
      <c r="AJ183" s="71"/>
      <c r="AK183" s="71"/>
      <c r="AL183" s="71"/>
      <c r="AM183" s="71"/>
      <c r="AN183" s="71"/>
      <c r="AO183" s="71"/>
      <c r="AP183" s="71"/>
      <c r="AQ183" s="71"/>
      <c r="AR183" s="71"/>
      <c r="AS183" s="71"/>
      <c r="AT183" s="71"/>
      <c r="AU183" s="71"/>
      <c r="AV183" s="71"/>
    </row>
    <row r="184" spans="1:48" ht="77.25" customHeight="1">
      <c r="A184" s="145">
        <v>74</v>
      </c>
      <c r="B184" s="74" t="s">
        <v>126</v>
      </c>
      <c r="C184" s="73">
        <v>2019</v>
      </c>
      <c r="D184" s="73"/>
      <c r="E184" s="72">
        <v>7624.8</v>
      </c>
      <c r="F184" s="91">
        <v>7624.8</v>
      </c>
      <c r="G184" s="90">
        <v>0</v>
      </c>
      <c r="H184" s="89">
        <v>0</v>
      </c>
      <c r="I184" s="89">
        <v>53</v>
      </c>
      <c r="J184" s="89">
        <v>0</v>
      </c>
      <c r="K184" s="89">
        <v>0</v>
      </c>
      <c r="L184" s="89">
        <v>0</v>
      </c>
      <c r="M184" s="89">
        <v>0</v>
      </c>
      <c r="N184" s="89">
        <v>0</v>
      </c>
      <c r="O184" s="89">
        <v>0</v>
      </c>
      <c r="P184" s="89">
        <v>0</v>
      </c>
      <c r="Q184" s="89">
        <v>0</v>
      </c>
      <c r="R184" s="89">
        <v>0</v>
      </c>
      <c r="S184" s="89">
        <v>44</v>
      </c>
      <c r="T184" s="89">
        <v>0</v>
      </c>
      <c r="U184" s="89">
        <v>0</v>
      </c>
      <c r="V184" s="89">
        <v>0</v>
      </c>
      <c r="W184" s="89">
        <v>0</v>
      </c>
      <c r="X184" s="89">
        <v>0</v>
      </c>
      <c r="Y184" s="89">
        <v>0</v>
      </c>
      <c r="Z184" s="89">
        <v>0</v>
      </c>
      <c r="AA184" s="89">
        <v>0</v>
      </c>
      <c r="AB184" s="71"/>
      <c r="AC184" s="71"/>
      <c r="AD184" s="71"/>
      <c r="AE184" s="71"/>
      <c r="AF184" s="71"/>
      <c r="AG184" s="71"/>
      <c r="AH184" s="71"/>
      <c r="AI184" s="71"/>
      <c r="AJ184" s="71"/>
      <c r="AK184" s="71"/>
      <c r="AL184" s="71"/>
      <c r="AM184" s="71"/>
      <c r="AN184" s="71"/>
      <c r="AO184" s="71"/>
      <c r="AP184" s="71"/>
      <c r="AQ184" s="71"/>
      <c r="AR184" s="71"/>
      <c r="AS184" s="71"/>
      <c r="AT184" s="71"/>
      <c r="AU184" s="71"/>
      <c r="AV184" s="71"/>
    </row>
    <row r="185" spans="1:48" ht="54.75" customHeight="1">
      <c r="A185" s="145"/>
      <c r="B185" s="74" t="s">
        <v>126</v>
      </c>
      <c r="C185" s="73">
        <v>2019</v>
      </c>
      <c r="D185" s="73"/>
      <c r="E185" s="72">
        <v>1765.1</v>
      </c>
      <c r="F185" s="91">
        <v>1452.6</v>
      </c>
      <c r="G185" s="90">
        <v>0</v>
      </c>
      <c r="H185" s="89">
        <v>0</v>
      </c>
      <c r="I185" s="89">
        <v>7</v>
      </c>
      <c r="J185" s="89">
        <v>0</v>
      </c>
      <c r="K185" s="89">
        <v>0</v>
      </c>
      <c r="L185" s="89">
        <v>0</v>
      </c>
      <c r="M185" s="89">
        <v>0</v>
      </c>
      <c r="N185" s="89">
        <v>0</v>
      </c>
      <c r="O185" s="89">
        <v>0</v>
      </c>
      <c r="P185" s="89">
        <v>0</v>
      </c>
      <c r="Q185" s="89">
        <v>0</v>
      </c>
      <c r="R185" s="89">
        <v>0</v>
      </c>
      <c r="S185" s="89">
        <v>5</v>
      </c>
      <c r="T185" s="89">
        <v>0</v>
      </c>
      <c r="U185" s="89">
        <v>0</v>
      </c>
      <c r="V185" s="89">
        <v>0</v>
      </c>
      <c r="W185" s="89">
        <v>0</v>
      </c>
      <c r="X185" s="89">
        <v>0</v>
      </c>
      <c r="Y185" s="89">
        <v>0</v>
      </c>
      <c r="Z185" s="89">
        <v>0</v>
      </c>
      <c r="AA185" s="89">
        <v>0</v>
      </c>
      <c r="AB185" s="71"/>
      <c r="AC185" s="71"/>
      <c r="AD185" s="71"/>
      <c r="AE185" s="71"/>
      <c r="AF185" s="71"/>
      <c r="AG185" s="71"/>
      <c r="AH185" s="71"/>
      <c r="AI185" s="71"/>
      <c r="AJ185" s="71"/>
      <c r="AK185" s="71"/>
      <c r="AL185" s="71"/>
      <c r="AM185" s="71"/>
      <c r="AN185" s="71"/>
      <c r="AO185" s="71"/>
      <c r="AP185" s="71"/>
      <c r="AQ185" s="71"/>
      <c r="AR185" s="71"/>
      <c r="AS185" s="71"/>
      <c r="AT185" s="71"/>
      <c r="AU185" s="71"/>
      <c r="AV185" s="71"/>
    </row>
    <row r="186" spans="1:48" ht="54.75" customHeight="1">
      <c r="A186" s="132">
        <v>75</v>
      </c>
      <c r="B186" s="146" t="s">
        <v>125</v>
      </c>
      <c r="C186" s="77">
        <v>2023</v>
      </c>
      <c r="D186" s="77" t="s">
        <v>7</v>
      </c>
      <c r="E186" s="82">
        <v>114728.4</v>
      </c>
      <c r="F186" s="86">
        <v>96756.1</v>
      </c>
      <c r="G186" s="86"/>
      <c r="H186" s="83"/>
      <c r="I186" s="83"/>
      <c r="J186" s="83"/>
      <c r="K186" s="83"/>
      <c r="L186" s="83"/>
      <c r="M186" s="83"/>
      <c r="N186" s="83"/>
      <c r="O186" s="83"/>
      <c r="P186" s="83"/>
      <c r="Q186" s="83">
        <v>129</v>
      </c>
      <c r="R186" s="83"/>
      <c r="S186" s="83"/>
      <c r="T186" s="83"/>
      <c r="U186" s="83"/>
      <c r="V186" s="83"/>
      <c r="W186" s="83"/>
      <c r="X186" s="83"/>
      <c r="Y186" s="83"/>
      <c r="Z186" s="83"/>
      <c r="AA186" s="83">
        <v>0</v>
      </c>
      <c r="AB186" s="83"/>
      <c r="AC186" s="83"/>
      <c r="AD186" s="83"/>
      <c r="AE186" s="83"/>
      <c r="AF186" s="83"/>
      <c r="AG186" s="83"/>
      <c r="AH186" s="83"/>
      <c r="AI186" s="83"/>
      <c r="AJ186" s="83"/>
      <c r="AK186" s="83">
        <v>0</v>
      </c>
      <c r="AL186" s="83"/>
      <c r="AM186" s="83"/>
      <c r="AN186" s="83"/>
      <c r="AO186" s="83"/>
      <c r="AP186" s="83"/>
      <c r="AQ186" s="83"/>
      <c r="AR186" s="83"/>
      <c r="AS186" s="83"/>
      <c r="AT186" s="83"/>
      <c r="AU186" s="83">
        <v>0</v>
      </c>
      <c r="AV186" s="83"/>
    </row>
    <row r="187" spans="1:48" s="70" customFormat="1" ht="54.75" customHeight="1">
      <c r="A187" s="132"/>
      <c r="B187" s="147"/>
      <c r="C187" s="77">
        <v>2023</v>
      </c>
      <c r="D187" s="77" t="s">
        <v>7</v>
      </c>
      <c r="E187" s="88">
        <v>37482.199999999997</v>
      </c>
      <c r="F187" s="86">
        <v>37482.199999999997</v>
      </c>
      <c r="G187" s="86"/>
      <c r="H187" s="83"/>
      <c r="I187" s="83"/>
      <c r="J187" s="83"/>
      <c r="K187" s="83"/>
      <c r="L187" s="83"/>
      <c r="M187" s="83"/>
      <c r="N187" s="83"/>
      <c r="O187" s="83"/>
      <c r="P187" s="83"/>
      <c r="Q187" s="83">
        <v>113</v>
      </c>
      <c r="R187" s="83"/>
      <c r="S187" s="83"/>
      <c r="T187" s="83"/>
      <c r="U187" s="83"/>
      <c r="V187" s="83"/>
      <c r="W187" s="83"/>
      <c r="X187" s="83"/>
      <c r="Y187" s="83"/>
      <c r="Z187" s="83"/>
      <c r="AA187" s="83">
        <v>4</v>
      </c>
      <c r="AB187" s="83"/>
      <c r="AC187" s="83"/>
      <c r="AD187" s="83"/>
      <c r="AE187" s="83"/>
      <c r="AF187" s="83"/>
      <c r="AG187" s="83"/>
      <c r="AH187" s="83"/>
      <c r="AI187" s="83"/>
      <c r="AJ187" s="83"/>
      <c r="AK187" s="83">
        <v>0</v>
      </c>
      <c r="AL187" s="83"/>
      <c r="AM187" s="83"/>
      <c r="AN187" s="83"/>
      <c r="AO187" s="83"/>
      <c r="AP187" s="83"/>
      <c r="AQ187" s="83"/>
      <c r="AR187" s="83"/>
      <c r="AS187" s="83"/>
      <c r="AT187" s="83"/>
      <c r="AU187" s="83"/>
      <c r="AV187" s="83"/>
    </row>
    <row r="188" spans="1:48" s="70" customFormat="1" ht="54.75" customHeight="1">
      <c r="A188" s="132"/>
      <c r="B188" s="147"/>
      <c r="C188" s="77">
        <v>2023</v>
      </c>
      <c r="D188" s="77" t="s">
        <v>7</v>
      </c>
      <c r="E188" s="87">
        <v>64002.1</v>
      </c>
      <c r="F188" s="86">
        <v>64002.1</v>
      </c>
      <c r="G188" s="86"/>
      <c r="H188" s="83"/>
      <c r="I188" s="83"/>
      <c r="J188" s="83"/>
      <c r="K188" s="83"/>
      <c r="L188" s="83"/>
      <c r="M188" s="83"/>
      <c r="N188" s="83"/>
      <c r="O188" s="83"/>
      <c r="P188" s="83"/>
      <c r="Q188" s="83">
        <v>182</v>
      </c>
      <c r="R188" s="83"/>
      <c r="S188" s="83"/>
      <c r="T188" s="83"/>
      <c r="U188" s="83"/>
      <c r="V188" s="83"/>
      <c r="W188" s="83"/>
      <c r="X188" s="83"/>
      <c r="Y188" s="83"/>
      <c r="Z188" s="83"/>
      <c r="AA188" s="83">
        <v>0</v>
      </c>
      <c r="AB188" s="83"/>
      <c r="AC188" s="83"/>
      <c r="AD188" s="83"/>
      <c r="AE188" s="83"/>
      <c r="AF188" s="83"/>
      <c r="AG188" s="83"/>
      <c r="AH188" s="83"/>
      <c r="AI188" s="83"/>
      <c r="AJ188" s="83"/>
      <c r="AK188" s="83">
        <v>0</v>
      </c>
      <c r="AL188" s="83"/>
      <c r="AM188" s="83"/>
      <c r="AN188" s="83"/>
      <c r="AO188" s="83"/>
      <c r="AP188" s="83"/>
      <c r="AQ188" s="83"/>
      <c r="AR188" s="83"/>
      <c r="AS188" s="83"/>
      <c r="AT188" s="83"/>
      <c r="AU188" s="83"/>
      <c r="AV188" s="83"/>
    </row>
    <row r="189" spans="1:48" s="70" customFormat="1" ht="54.75" customHeight="1">
      <c r="A189" s="132"/>
      <c r="B189" s="147"/>
      <c r="C189" s="77">
        <v>2023</v>
      </c>
      <c r="D189" s="77" t="s">
        <v>7</v>
      </c>
      <c r="E189" s="86">
        <v>17487.5</v>
      </c>
      <c r="F189" s="86">
        <v>456.8</v>
      </c>
      <c r="G189" s="86"/>
      <c r="H189" s="83"/>
      <c r="I189" s="83"/>
      <c r="J189" s="83"/>
      <c r="K189" s="83"/>
      <c r="L189" s="83"/>
      <c r="M189" s="83"/>
      <c r="N189" s="83"/>
      <c r="O189" s="83"/>
      <c r="P189" s="83"/>
      <c r="Q189" s="83">
        <v>3</v>
      </c>
      <c r="R189" s="83"/>
      <c r="S189" s="83"/>
      <c r="T189" s="83"/>
      <c r="U189" s="83"/>
      <c r="V189" s="83"/>
      <c r="W189" s="83"/>
      <c r="X189" s="83"/>
      <c r="Y189" s="83"/>
      <c r="Z189" s="83"/>
      <c r="AA189" s="83">
        <v>0</v>
      </c>
      <c r="AB189" s="83"/>
      <c r="AC189" s="83"/>
      <c r="AD189" s="83"/>
      <c r="AE189" s="83"/>
      <c r="AF189" s="83"/>
      <c r="AG189" s="83"/>
      <c r="AH189" s="83"/>
      <c r="AI189" s="83"/>
      <c r="AJ189" s="83"/>
      <c r="AK189" s="83">
        <v>0</v>
      </c>
      <c r="AL189" s="83"/>
      <c r="AM189" s="83"/>
      <c r="AN189" s="83"/>
      <c r="AO189" s="83"/>
      <c r="AP189" s="83"/>
      <c r="AQ189" s="83"/>
      <c r="AR189" s="83"/>
      <c r="AS189" s="83"/>
      <c r="AT189" s="83"/>
      <c r="AU189" s="83"/>
      <c r="AV189" s="83"/>
    </row>
    <row r="190" spans="1:48" s="70" customFormat="1" ht="54.75" customHeight="1">
      <c r="A190" s="132"/>
      <c r="B190" s="148"/>
      <c r="C190" s="77">
        <v>2023</v>
      </c>
      <c r="D190" s="77" t="s">
        <v>7</v>
      </c>
      <c r="E190" s="86">
        <v>4735.6000000000004</v>
      </c>
      <c r="F190" s="86">
        <v>4735.6000000000004</v>
      </c>
      <c r="G190" s="86"/>
      <c r="H190" s="83"/>
      <c r="I190" s="83"/>
      <c r="J190" s="83"/>
      <c r="K190" s="83"/>
      <c r="L190" s="83"/>
      <c r="M190" s="83"/>
      <c r="N190" s="83"/>
      <c r="O190" s="83"/>
      <c r="P190" s="83"/>
      <c r="Q190" s="83">
        <v>5</v>
      </c>
      <c r="R190" s="83"/>
      <c r="S190" s="83"/>
      <c r="T190" s="83"/>
      <c r="U190" s="83"/>
      <c r="V190" s="83"/>
      <c r="W190" s="83"/>
      <c r="X190" s="83"/>
      <c r="Y190" s="83"/>
      <c r="Z190" s="83"/>
      <c r="AA190" s="83">
        <v>0</v>
      </c>
      <c r="AB190" s="83"/>
      <c r="AC190" s="83"/>
      <c r="AD190" s="83"/>
      <c r="AE190" s="83"/>
      <c r="AF190" s="83"/>
      <c r="AG190" s="83"/>
      <c r="AH190" s="83"/>
      <c r="AI190" s="83"/>
      <c r="AJ190" s="83"/>
      <c r="AK190" s="83">
        <v>0</v>
      </c>
      <c r="AL190" s="83"/>
      <c r="AM190" s="83"/>
      <c r="AN190" s="83"/>
      <c r="AO190" s="83"/>
      <c r="AP190" s="83"/>
      <c r="AQ190" s="83"/>
      <c r="AR190" s="83"/>
      <c r="AS190" s="83"/>
      <c r="AT190" s="83"/>
      <c r="AU190" s="83"/>
      <c r="AV190" s="83"/>
    </row>
    <row r="191" spans="1:48" s="70" customFormat="1" ht="54.75" customHeight="1">
      <c r="A191" s="73">
        <v>76</v>
      </c>
      <c r="B191" s="74" t="s">
        <v>124</v>
      </c>
      <c r="C191" s="73">
        <v>2022</v>
      </c>
      <c r="D191" s="73" t="s">
        <v>0</v>
      </c>
      <c r="E191" s="72">
        <v>55928.1</v>
      </c>
      <c r="F191" s="86">
        <v>52246</v>
      </c>
      <c r="G191" s="86"/>
      <c r="H191" s="83"/>
      <c r="I191" s="83"/>
      <c r="J191" s="83"/>
      <c r="K191" s="83"/>
      <c r="L191" s="83"/>
      <c r="M191" s="83"/>
      <c r="N191" s="83"/>
      <c r="O191" s="83"/>
      <c r="P191" s="83"/>
      <c r="Q191" s="83">
        <v>350</v>
      </c>
      <c r="R191" s="83"/>
      <c r="S191" s="83"/>
      <c r="T191" s="83"/>
      <c r="U191" s="83"/>
      <c r="V191" s="83"/>
      <c r="W191" s="83"/>
      <c r="X191" s="83"/>
      <c r="Y191" s="83"/>
      <c r="Z191" s="83"/>
      <c r="AA191" s="83">
        <v>0</v>
      </c>
      <c r="AB191" s="83"/>
      <c r="AC191" s="83"/>
      <c r="AD191" s="83"/>
      <c r="AE191" s="83"/>
      <c r="AF191" s="83"/>
      <c r="AG191" s="83"/>
      <c r="AH191" s="83"/>
      <c r="AI191" s="83"/>
      <c r="AJ191" s="83"/>
      <c r="AK191" s="83">
        <v>0</v>
      </c>
      <c r="AL191" s="83"/>
      <c r="AM191" s="83"/>
      <c r="AN191" s="83"/>
      <c r="AO191" s="83"/>
      <c r="AP191" s="83"/>
      <c r="AQ191" s="83"/>
      <c r="AR191" s="83"/>
      <c r="AS191" s="83"/>
      <c r="AT191" s="83"/>
      <c r="AU191" s="83">
        <v>0</v>
      </c>
      <c r="AV191" s="83"/>
    </row>
    <row r="192" spans="1:48" s="70" customFormat="1" ht="54.75" customHeight="1">
      <c r="A192" s="73">
        <v>77</v>
      </c>
      <c r="B192" s="85" t="s">
        <v>123</v>
      </c>
      <c r="C192" s="77">
        <v>2023</v>
      </c>
      <c r="D192" s="73" t="s">
        <v>0</v>
      </c>
      <c r="E192" s="84">
        <v>52474</v>
      </c>
      <c r="F192" s="84">
        <v>43797.5</v>
      </c>
      <c r="G192" s="84"/>
      <c r="H192" s="71"/>
      <c r="I192" s="71"/>
      <c r="J192" s="71"/>
      <c r="K192" s="71"/>
      <c r="L192" s="71"/>
      <c r="M192" s="71"/>
      <c r="N192" s="71"/>
      <c r="O192" s="71"/>
      <c r="P192" s="71"/>
      <c r="Q192" s="71">
        <v>60</v>
      </c>
      <c r="R192" s="71"/>
      <c r="S192" s="71"/>
      <c r="T192" s="71"/>
      <c r="U192" s="71"/>
      <c r="V192" s="71"/>
      <c r="W192" s="71"/>
      <c r="X192" s="71"/>
      <c r="Y192" s="71"/>
      <c r="Z192" s="71"/>
      <c r="AA192" s="71">
        <v>2</v>
      </c>
      <c r="AB192" s="71"/>
      <c r="AC192" s="71"/>
      <c r="AD192" s="71"/>
      <c r="AE192" s="71"/>
      <c r="AF192" s="71"/>
      <c r="AG192" s="71"/>
      <c r="AH192" s="71"/>
      <c r="AI192" s="71"/>
      <c r="AJ192" s="71"/>
      <c r="AK192" s="71"/>
      <c r="AL192" s="71"/>
      <c r="AM192" s="71"/>
      <c r="AN192" s="71"/>
      <c r="AO192" s="71"/>
      <c r="AP192" s="71"/>
      <c r="AQ192" s="71"/>
      <c r="AR192" s="71"/>
      <c r="AS192" s="71"/>
      <c r="AT192" s="71"/>
      <c r="AU192" s="71"/>
      <c r="AV192" s="71"/>
    </row>
    <row r="193" spans="1:48" s="70" customFormat="1" ht="54.75" customHeight="1">
      <c r="A193" s="132">
        <v>78</v>
      </c>
      <c r="B193" s="144" t="s">
        <v>122</v>
      </c>
      <c r="C193" s="73">
        <v>2022</v>
      </c>
      <c r="D193" s="73" t="s">
        <v>12</v>
      </c>
      <c r="E193" s="72">
        <v>8857.7000000000007</v>
      </c>
      <c r="F193" s="84">
        <v>8352.2000000000007</v>
      </c>
      <c r="G193" s="84"/>
      <c r="H193" s="71"/>
      <c r="I193" s="71"/>
      <c r="J193" s="71"/>
      <c r="K193" s="71"/>
      <c r="L193" s="71"/>
      <c r="M193" s="71"/>
      <c r="N193" s="71"/>
      <c r="O193" s="71">
        <v>7</v>
      </c>
      <c r="P193" s="71"/>
      <c r="Q193" s="71"/>
      <c r="R193" s="71"/>
      <c r="S193" s="71"/>
      <c r="T193" s="71"/>
      <c r="U193" s="71"/>
      <c r="V193" s="71"/>
      <c r="W193" s="71"/>
      <c r="X193" s="71"/>
      <c r="Y193" s="71">
        <v>7</v>
      </c>
      <c r="Z193" s="71"/>
      <c r="AA193" s="71"/>
      <c r="AB193" s="71"/>
      <c r="AC193" s="71"/>
      <c r="AD193" s="71"/>
      <c r="AE193" s="71"/>
      <c r="AF193" s="71"/>
      <c r="AG193" s="71"/>
      <c r="AH193" s="71"/>
      <c r="AI193" s="71">
        <v>0</v>
      </c>
      <c r="AJ193" s="71"/>
      <c r="AK193" s="71"/>
      <c r="AL193" s="71"/>
      <c r="AM193" s="71"/>
      <c r="AN193" s="71"/>
      <c r="AO193" s="71"/>
      <c r="AP193" s="71"/>
      <c r="AQ193" s="71"/>
      <c r="AR193" s="71"/>
      <c r="AS193" s="71">
        <v>0</v>
      </c>
      <c r="AT193" s="71"/>
      <c r="AU193" s="71"/>
      <c r="AV193" s="71"/>
    </row>
    <row r="194" spans="1:48" s="70" customFormat="1" ht="54.75" customHeight="1">
      <c r="A194" s="132"/>
      <c r="B194" s="144"/>
      <c r="C194" s="73">
        <v>2022</v>
      </c>
      <c r="D194" s="73" t="s">
        <v>0</v>
      </c>
      <c r="E194" s="72">
        <v>27268.300000000003</v>
      </c>
      <c r="F194" s="84">
        <v>17952.900000000001</v>
      </c>
      <c r="G194" s="84"/>
      <c r="H194" s="71"/>
      <c r="I194" s="71"/>
      <c r="J194" s="71"/>
      <c r="K194" s="71"/>
      <c r="L194" s="71"/>
      <c r="M194" s="71"/>
      <c r="N194" s="71"/>
      <c r="O194" s="71">
        <v>36</v>
      </c>
      <c r="P194" s="71"/>
      <c r="Q194" s="71"/>
      <c r="R194" s="71"/>
      <c r="S194" s="71"/>
      <c r="T194" s="71"/>
      <c r="U194" s="71"/>
      <c r="V194" s="71"/>
      <c r="W194" s="71"/>
      <c r="X194" s="71"/>
      <c r="Y194" s="71">
        <v>29</v>
      </c>
      <c r="Z194" s="71"/>
      <c r="AA194" s="71"/>
      <c r="AB194" s="71"/>
      <c r="AC194" s="71"/>
      <c r="AD194" s="71"/>
      <c r="AE194" s="71"/>
      <c r="AF194" s="71"/>
      <c r="AG194" s="71"/>
      <c r="AH194" s="71"/>
      <c r="AI194" s="71">
        <v>0</v>
      </c>
      <c r="AJ194" s="71"/>
      <c r="AK194" s="71"/>
      <c r="AL194" s="71"/>
      <c r="AM194" s="71"/>
      <c r="AN194" s="71"/>
      <c r="AO194" s="71"/>
      <c r="AP194" s="71"/>
      <c r="AQ194" s="71"/>
      <c r="AR194" s="71"/>
      <c r="AS194" s="71">
        <v>0</v>
      </c>
      <c r="AT194" s="71"/>
      <c r="AU194" s="71"/>
      <c r="AV194" s="71"/>
    </row>
    <row r="195" spans="1:48" s="70" customFormat="1" ht="54.75" customHeight="1">
      <c r="A195" s="132"/>
      <c r="B195" s="144"/>
      <c r="C195" s="73">
        <v>2022</v>
      </c>
      <c r="D195" s="73" t="s">
        <v>0</v>
      </c>
      <c r="E195" s="72">
        <v>41145.599999999999</v>
      </c>
      <c r="F195" s="84">
        <v>29434.1</v>
      </c>
      <c r="G195" s="84"/>
      <c r="H195" s="71"/>
      <c r="I195" s="71"/>
      <c r="J195" s="71"/>
      <c r="K195" s="71"/>
      <c r="L195" s="71"/>
      <c r="M195" s="71"/>
      <c r="N195" s="71"/>
      <c r="O195" s="71">
        <v>95</v>
      </c>
      <c r="P195" s="71"/>
      <c r="Q195" s="71"/>
      <c r="R195" s="71"/>
      <c r="S195" s="71"/>
      <c r="T195" s="71"/>
      <c r="U195" s="71"/>
      <c r="V195" s="71"/>
      <c r="W195" s="71"/>
      <c r="X195" s="71"/>
      <c r="Y195" s="71">
        <v>32</v>
      </c>
      <c r="Z195" s="71"/>
      <c r="AA195" s="71"/>
      <c r="AB195" s="71"/>
      <c r="AC195" s="71"/>
      <c r="AD195" s="71"/>
      <c r="AE195" s="71"/>
      <c r="AF195" s="71"/>
      <c r="AG195" s="71"/>
      <c r="AH195" s="71"/>
      <c r="AI195" s="71"/>
      <c r="AJ195" s="71"/>
      <c r="AK195" s="71">
        <v>32</v>
      </c>
      <c r="AL195" s="71"/>
      <c r="AM195" s="71"/>
      <c r="AN195" s="71"/>
      <c r="AO195" s="71"/>
      <c r="AP195" s="71"/>
      <c r="AQ195" s="71"/>
      <c r="AR195" s="71"/>
      <c r="AS195" s="71"/>
      <c r="AT195" s="71"/>
      <c r="AU195" s="71">
        <v>32</v>
      </c>
      <c r="AV195" s="71"/>
    </row>
    <row r="196" spans="1:48" s="70" customFormat="1" ht="54.75" customHeight="1">
      <c r="A196" s="132"/>
      <c r="B196" s="144"/>
      <c r="C196" s="73">
        <v>2022</v>
      </c>
      <c r="D196" s="73" t="s">
        <v>0</v>
      </c>
      <c r="E196" s="72">
        <v>2395.4</v>
      </c>
      <c r="F196" s="84">
        <f>E196</f>
        <v>2395.4</v>
      </c>
      <c r="G196" s="84"/>
      <c r="H196" s="71"/>
      <c r="I196" s="71"/>
      <c r="J196" s="71"/>
      <c r="K196" s="71"/>
      <c r="L196" s="71"/>
      <c r="M196" s="71"/>
      <c r="N196" s="71"/>
      <c r="O196" s="71">
        <v>2</v>
      </c>
      <c r="P196" s="71"/>
      <c r="Q196" s="71"/>
      <c r="R196" s="71"/>
      <c r="S196" s="71"/>
      <c r="T196" s="71"/>
      <c r="U196" s="71"/>
      <c r="V196" s="71"/>
      <c r="W196" s="71"/>
      <c r="X196" s="71"/>
      <c r="Y196" s="71">
        <v>2</v>
      </c>
      <c r="Z196" s="71"/>
      <c r="AA196" s="71"/>
      <c r="AB196" s="71"/>
      <c r="AC196" s="71"/>
      <c r="AD196" s="71"/>
      <c r="AE196" s="71"/>
      <c r="AF196" s="71"/>
      <c r="AG196" s="71"/>
      <c r="AH196" s="71"/>
      <c r="AI196" s="71"/>
      <c r="AJ196" s="71"/>
      <c r="AK196" s="71">
        <v>2</v>
      </c>
      <c r="AL196" s="71"/>
      <c r="AM196" s="71"/>
      <c r="AN196" s="71"/>
      <c r="AO196" s="71"/>
      <c r="AP196" s="71"/>
      <c r="AQ196" s="71"/>
      <c r="AR196" s="71"/>
      <c r="AS196" s="71"/>
      <c r="AT196" s="71"/>
      <c r="AU196" s="71">
        <v>2</v>
      </c>
      <c r="AV196" s="71"/>
    </row>
    <row r="197" spans="1:48" s="70" customFormat="1" ht="54.75" customHeight="1">
      <c r="A197" s="132"/>
      <c r="B197" s="144"/>
      <c r="C197" s="73">
        <v>2022</v>
      </c>
      <c r="D197" s="73" t="s">
        <v>0</v>
      </c>
      <c r="E197" s="72">
        <v>1594.5</v>
      </c>
      <c r="F197" s="84"/>
      <c r="G197" s="84">
        <v>1409.4</v>
      </c>
      <c r="H197" s="71"/>
      <c r="I197" s="71"/>
      <c r="J197" s="71"/>
      <c r="K197" s="71"/>
      <c r="L197" s="71"/>
      <c r="M197" s="71"/>
      <c r="N197" s="71">
        <v>6</v>
      </c>
      <c r="O197" s="71"/>
      <c r="P197" s="71"/>
      <c r="Q197" s="71"/>
      <c r="R197" s="71"/>
      <c r="S197" s="71"/>
      <c r="T197" s="71"/>
      <c r="U197" s="71"/>
      <c r="V197" s="71"/>
      <c r="W197" s="71"/>
      <c r="X197" s="71">
        <v>1</v>
      </c>
      <c r="Y197" s="71"/>
      <c r="Z197" s="71"/>
      <c r="AA197" s="71"/>
      <c r="AB197" s="71"/>
      <c r="AC197" s="71"/>
      <c r="AD197" s="71"/>
      <c r="AE197" s="71"/>
      <c r="AF197" s="71"/>
      <c r="AG197" s="71"/>
      <c r="AH197" s="71">
        <v>1</v>
      </c>
      <c r="AI197" s="71"/>
      <c r="AJ197" s="71"/>
      <c r="AK197" s="71"/>
      <c r="AL197" s="71"/>
      <c r="AM197" s="71"/>
      <c r="AN197" s="71"/>
      <c r="AO197" s="71"/>
      <c r="AP197" s="71"/>
      <c r="AQ197" s="71"/>
      <c r="AR197" s="71">
        <v>1</v>
      </c>
      <c r="AS197" s="71"/>
      <c r="AT197" s="71"/>
      <c r="AU197" s="71"/>
      <c r="AV197" s="71"/>
    </row>
    <row r="198" spans="1:48" s="70" customFormat="1" ht="54.75" customHeight="1">
      <c r="A198" s="132"/>
      <c r="B198" s="144"/>
      <c r="C198" s="73">
        <v>2023</v>
      </c>
      <c r="D198" s="73" t="s">
        <v>0</v>
      </c>
      <c r="E198" s="72">
        <v>507.2</v>
      </c>
      <c r="F198" s="84"/>
      <c r="G198" s="84">
        <v>493.3</v>
      </c>
      <c r="H198" s="71"/>
      <c r="I198" s="71"/>
      <c r="J198" s="71"/>
      <c r="K198" s="71"/>
      <c r="L198" s="71"/>
      <c r="M198" s="71"/>
      <c r="N198" s="71"/>
      <c r="O198" s="71"/>
      <c r="P198" s="71">
        <v>6</v>
      </c>
      <c r="Q198" s="71"/>
      <c r="R198" s="71"/>
      <c r="S198" s="71"/>
      <c r="T198" s="71"/>
      <c r="U198" s="71"/>
      <c r="V198" s="71"/>
      <c r="W198" s="71"/>
      <c r="X198" s="71"/>
      <c r="Y198" s="71"/>
      <c r="Z198" s="71">
        <v>1</v>
      </c>
      <c r="AA198" s="71"/>
      <c r="AB198" s="71"/>
      <c r="AC198" s="71"/>
      <c r="AD198" s="71"/>
      <c r="AE198" s="71"/>
      <c r="AF198" s="71"/>
      <c r="AG198" s="71"/>
      <c r="AH198" s="71"/>
      <c r="AI198" s="71"/>
      <c r="AJ198" s="71">
        <v>1</v>
      </c>
      <c r="AK198" s="71"/>
      <c r="AL198" s="71"/>
      <c r="AM198" s="71"/>
      <c r="AN198" s="71"/>
      <c r="AO198" s="71"/>
      <c r="AP198" s="71"/>
      <c r="AQ198" s="71"/>
      <c r="AR198" s="71"/>
      <c r="AS198" s="71"/>
      <c r="AT198" s="71">
        <v>1</v>
      </c>
      <c r="AU198" s="71"/>
      <c r="AV198" s="71"/>
    </row>
    <row r="199" spans="1:48" s="70" customFormat="1" ht="54.75" customHeight="1">
      <c r="A199" s="132"/>
      <c r="B199" s="144"/>
      <c r="C199" s="73">
        <v>2022</v>
      </c>
      <c r="D199" s="73" t="s">
        <v>8</v>
      </c>
      <c r="E199" s="72">
        <v>17792.599999999999</v>
      </c>
      <c r="F199" s="84">
        <v>12428.8</v>
      </c>
      <c r="G199" s="84">
        <v>459.7</v>
      </c>
      <c r="H199" s="71"/>
      <c r="I199" s="71"/>
      <c r="J199" s="71"/>
      <c r="K199" s="71"/>
      <c r="L199" s="71"/>
      <c r="M199" s="71"/>
      <c r="N199" s="71">
        <v>3</v>
      </c>
      <c r="O199" s="71">
        <v>65</v>
      </c>
      <c r="P199" s="71"/>
      <c r="Q199" s="71"/>
      <c r="R199" s="71"/>
      <c r="S199" s="71"/>
      <c r="T199" s="71"/>
      <c r="U199" s="71"/>
      <c r="V199" s="71"/>
      <c r="W199" s="71"/>
      <c r="X199" s="71">
        <v>3</v>
      </c>
      <c r="Y199" s="71">
        <v>29</v>
      </c>
      <c r="Z199" s="71"/>
      <c r="AA199" s="71"/>
      <c r="AB199" s="71"/>
      <c r="AC199" s="71"/>
      <c r="AD199" s="71"/>
      <c r="AE199" s="71"/>
      <c r="AF199" s="71"/>
      <c r="AG199" s="71"/>
      <c r="AH199" s="71">
        <v>3</v>
      </c>
      <c r="AI199" s="71">
        <v>0</v>
      </c>
      <c r="AJ199" s="71"/>
      <c r="AK199" s="71"/>
      <c r="AL199" s="71"/>
      <c r="AM199" s="71"/>
      <c r="AN199" s="71"/>
      <c r="AO199" s="71"/>
      <c r="AP199" s="71"/>
      <c r="AQ199" s="71"/>
      <c r="AR199" s="71">
        <v>3</v>
      </c>
      <c r="AS199" s="71">
        <v>0</v>
      </c>
      <c r="AT199" s="71"/>
      <c r="AU199" s="71"/>
      <c r="AV199" s="71"/>
    </row>
    <row r="200" spans="1:48" s="70" customFormat="1" ht="54.75" customHeight="1">
      <c r="A200" s="132"/>
      <c r="B200" s="144"/>
      <c r="C200" s="73">
        <v>2022</v>
      </c>
      <c r="D200" s="73" t="s">
        <v>8</v>
      </c>
      <c r="E200" s="72">
        <v>266.8</v>
      </c>
      <c r="F200" s="84"/>
      <c r="G200" s="84">
        <v>196</v>
      </c>
      <c r="H200" s="71"/>
      <c r="I200" s="71"/>
      <c r="J200" s="71"/>
      <c r="K200" s="71"/>
      <c r="L200" s="71"/>
      <c r="M200" s="71"/>
      <c r="N200" s="71">
        <v>1</v>
      </c>
      <c r="O200" s="71"/>
      <c r="P200" s="71"/>
      <c r="Q200" s="71"/>
      <c r="R200" s="71"/>
      <c r="S200" s="71"/>
      <c r="T200" s="71"/>
      <c r="U200" s="71"/>
      <c r="V200" s="71"/>
      <c r="W200" s="71"/>
      <c r="X200" s="71">
        <v>0</v>
      </c>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row>
    <row r="201" spans="1:48" s="70" customFormat="1" ht="54.75" customHeight="1">
      <c r="A201" s="132"/>
      <c r="B201" s="144"/>
      <c r="C201" s="73">
        <v>2022</v>
      </c>
      <c r="D201" s="73" t="s">
        <v>8</v>
      </c>
      <c r="E201" s="72">
        <v>5548.1</v>
      </c>
      <c r="F201" s="84">
        <v>3825.1</v>
      </c>
      <c r="G201" s="84"/>
      <c r="H201" s="71"/>
      <c r="I201" s="71"/>
      <c r="J201" s="71"/>
      <c r="K201" s="71"/>
      <c r="L201" s="71"/>
      <c r="M201" s="71"/>
      <c r="N201" s="71"/>
      <c r="O201" s="71">
        <v>1</v>
      </c>
      <c r="P201" s="71"/>
      <c r="Q201" s="71"/>
      <c r="R201" s="71"/>
      <c r="S201" s="71"/>
      <c r="T201" s="71"/>
      <c r="U201" s="71"/>
      <c r="V201" s="71"/>
      <c r="W201" s="71"/>
      <c r="X201" s="71"/>
      <c r="Y201" s="71">
        <v>1</v>
      </c>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row>
    <row r="202" spans="1:48" s="70" customFormat="1" ht="54.75" customHeight="1">
      <c r="A202" s="132">
        <v>79</v>
      </c>
      <c r="B202" s="144" t="s">
        <v>121</v>
      </c>
      <c r="C202" s="73">
        <v>2021</v>
      </c>
      <c r="D202" s="73" t="s">
        <v>11</v>
      </c>
      <c r="E202" s="72">
        <v>43937.8</v>
      </c>
      <c r="F202" s="75">
        <v>29685.1</v>
      </c>
      <c r="G202" s="75"/>
      <c r="H202" s="71"/>
      <c r="I202" s="71"/>
      <c r="J202" s="71"/>
      <c r="K202" s="71"/>
      <c r="L202" s="71"/>
      <c r="M202" s="71">
        <v>131</v>
      </c>
      <c r="N202" s="71"/>
      <c r="O202" s="71"/>
      <c r="P202" s="71"/>
      <c r="Q202" s="71"/>
      <c r="R202" s="71"/>
      <c r="S202" s="71"/>
      <c r="T202" s="71"/>
      <c r="U202" s="71"/>
      <c r="V202" s="71"/>
      <c r="W202" s="71">
        <v>100</v>
      </c>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row>
    <row r="203" spans="1:48" s="70" customFormat="1" ht="54.75" customHeight="1">
      <c r="A203" s="132"/>
      <c r="B203" s="144"/>
      <c r="C203" s="73">
        <v>2022</v>
      </c>
      <c r="D203" s="73" t="s">
        <v>11</v>
      </c>
      <c r="E203" s="72">
        <v>4535.6000000000004</v>
      </c>
      <c r="F203" s="75" t="s">
        <v>120</v>
      </c>
      <c r="G203" s="75"/>
      <c r="H203" s="71"/>
      <c r="I203" s="71"/>
      <c r="J203" s="71"/>
      <c r="K203" s="71"/>
      <c r="L203" s="71"/>
      <c r="M203" s="71">
        <v>23</v>
      </c>
      <c r="N203" s="71"/>
      <c r="O203" s="71"/>
      <c r="P203" s="71"/>
      <c r="Q203" s="71"/>
      <c r="R203" s="71"/>
      <c r="S203" s="71"/>
      <c r="T203" s="71"/>
      <c r="U203" s="71"/>
      <c r="V203" s="71"/>
      <c r="W203" s="71">
        <v>3</v>
      </c>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row>
    <row r="204" spans="1:48" s="70" customFormat="1" ht="27" customHeight="1">
      <c r="A204" s="132">
        <v>80</v>
      </c>
      <c r="B204" s="144" t="s">
        <v>119</v>
      </c>
      <c r="C204" s="73">
        <v>2021</v>
      </c>
      <c r="D204" s="73" t="s">
        <v>16</v>
      </c>
      <c r="E204" s="72">
        <v>65697.3</v>
      </c>
      <c r="F204" s="80">
        <v>60648.4</v>
      </c>
      <c r="G204" s="75"/>
      <c r="H204" s="71"/>
      <c r="I204" s="71"/>
      <c r="J204" s="71"/>
      <c r="K204" s="71"/>
      <c r="L204" s="71"/>
      <c r="M204" s="71">
        <v>204</v>
      </c>
      <c r="N204" s="71"/>
      <c r="O204" s="71"/>
      <c r="P204" s="71"/>
      <c r="Q204" s="71"/>
      <c r="R204" s="71"/>
      <c r="S204" s="71"/>
      <c r="T204" s="71"/>
      <c r="U204" s="71"/>
      <c r="V204" s="71"/>
      <c r="W204" s="71">
        <v>164</v>
      </c>
      <c r="X204" s="71"/>
      <c r="Y204" s="71"/>
      <c r="Z204" s="71"/>
      <c r="AA204" s="71"/>
      <c r="AB204" s="71"/>
      <c r="AC204" s="71"/>
      <c r="AD204" s="71"/>
      <c r="AE204" s="71"/>
      <c r="AF204" s="71"/>
      <c r="AG204" s="71"/>
      <c r="AH204" s="71"/>
      <c r="AI204" s="71"/>
      <c r="AJ204" s="71"/>
      <c r="AK204" s="71"/>
      <c r="AL204" s="71"/>
      <c r="AM204" s="71"/>
      <c r="AN204" s="71"/>
      <c r="AO204" s="71"/>
      <c r="AP204" s="71"/>
      <c r="AQ204" s="71">
        <v>24</v>
      </c>
      <c r="AR204" s="71"/>
      <c r="AS204" s="71"/>
      <c r="AT204" s="71"/>
      <c r="AU204" s="71"/>
      <c r="AV204" s="71"/>
    </row>
    <row r="205" spans="1:48" s="70" customFormat="1" ht="27" customHeight="1">
      <c r="A205" s="132"/>
      <c r="B205" s="144"/>
      <c r="C205" s="73">
        <v>2022</v>
      </c>
      <c r="D205" s="73" t="s">
        <v>16</v>
      </c>
      <c r="E205" s="72">
        <v>4489.2</v>
      </c>
      <c r="F205" s="80">
        <v>4489.2</v>
      </c>
      <c r="G205" s="75"/>
      <c r="H205" s="71"/>
      <c r="I205" s="71"/>
      <c r="J205" s="71"/>
      <c r="K205" s="71"/>
      <c r="L205" s="71"/>
      <c r="M205" s="71">
        <v>9</v>
      </c>
      <c r="N205" s="71"/>
      <c r="O205" s="71"/>
      <c r="P205" s="71"/>
      <c r="Q205" s="71"/>
      <c r="R205" s="71"/>
      <c r="S205" s="71"/>
      <c r="T205" s="71"/>
      <c r="U205" s="71"/>
      <c r="V205" s="71"/>
      <c r="W205" s="71">
        <v>7</v>
      </c>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row>
    <row r="206" spans="1:48" s="70" customFormat="1" ht="27" customHeight="1">
      <c r="A206" s="132">
        <v>81</v>
      </c>
      <c r="B206" s="144" t="s">
        <v>118</v>
      </c>
      <c r="C206" s="73">
        <v>2021</v>
      </c>
      <c r="D206" s="73" t="s">
        <v>11</v>
      </c>
      <c r="E206" s="72">
        <v>10253.200000000001</v>
      </c>
      <c r="F206" s="75">
        <v>6990.4</v>
      </c>
      <c r="G206" s="75"/>
      <c r="H206" s="71"/>
      <c r="I206" s="71"/>
      <c r="J206" s="71"/>
      <c r="K206" s="71"/>
      <c r="L206" s="71"/>
      <c r="M206" s="71">
        <v>21</v>
      </c>
      <c r="N206" s="71"/>
      <c r="O206" s="71"/>
      <c r="P206" s="71"/>
      <c r="Q206" s="71"/>
      <c r="R206" s="71"/>
      <c r="S206" s="71"/>
      <c r="T206" s="71"/>
      <c r="U206" s="71"/>
      <c r="V206" s="71"/>
      <c r="W206" s="71">
        <v>6</v>
      </c>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row>
    <row r="207" spans="1:48" s="70" customFormat="1" ht="27" customHeight="1">
      <c r="A207" s="132"/>
      <c r="B207" s="144"/>
      <c r="C207" s="73"/>
      <c r="D207" s="73"/>
      <c r="E207" s="72">
        <v>0</v>
      </c>
      <c r="F207" s="82"/>
      <c r="G207" s="72"/>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row>
    <row r="208" spans="1:48" s="70" customFormat="1" ht="27" customHeight="1">
      <c r="A208" s="132">
        <v>82</v>
      </c>
      <c r="B208" s="144" t="s">
        <v>117</v>
      </c>
      <c r="C208" s="73">
        <v>2022</v>
      </c>
      <c r="D208" s="73" t="s">
        <v>8</v>
      </c>
      <c r="E208" s="75" t="s">
        <v>116</v>
      </c>
      <c r="F208" s="80">
        <v>5789.6</v>
      </c>
      <c r="G208" s="75"/>
      <c r="H208" s="71"/>
      <c r="I208" s="71"/>
      <c r="J208" s="71"/>
      <c r="K208" s="71"/>
      <c r="L208" s="71"/>
      <c r="M208" s="71">
        <v>9</v>
      </c>
      <c r="N208" s="71"/>
      <c r="O208" s="71"/>
      <c r="P208" s="71"/>
      <c r="Q208" s="71"/>
      <c r="R208" s="71"/>
      <c r="S208" s="71"/>
      <c r="T208" s="71"/>
      <c r="U208" s="71"/>
      <c r="V208" s="71"/>
      <c r="W208" s="71"/>
      <c r="X208" s="71"/>
      <c r="Y208" s="71">
        <v>5</v>
      </c>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row>
    <row r="209" spans="1:48" s="70" customFormat="1" ht="27" customHeight="1">
      <c r="A209" s="132"/>
      <c r="B209" s="144"/>
      <c r="C209" s="73"/>
      <c r="D209" s="73"/>
      <c r="E209" s="72"/>
      <c r="F209" s="82"/>
      <c r="G209" s="72"/>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row>
    <row r="210" spans="1:48" s="70" customFormat="1" ht="54.75" customHeight="1">
      <c r="A210" s="132">
        <v>83</v>
      </c>
      <c r="B210" s="144" t="s">
        <v>115</v>
      </c>
      <c r="C210" s="73">
        <v>2022</v>
      </c>
      <c r="D210" s="73" t="s">
        <v>0</v>
      </c>
      <c r="E210" s="72">
        <v>358.2</v>
      </c>
      <c r="F210" s="75">
        <v>358.2</v>
      </c>
      <c r="G210" s="75"/>
      <c r="H210" s="71"/>
      <c r="I210" s="71"/>
      <c r="J210" s="71"/>
      <c r="K210" s="71"/>
      <c r="L210" s="71"/>
      <c r="M210" s="71"/>
      <c r="N210" s="71"/>
      <c r="O210" s="71">
        <v>2</v>
      </c>
      <c r="P210" s="71"/>
      <c r="Q210" s="71"/>
      <c r="R210" s="71"/>
      <c r="S210" s="71"/>
      <c r="T210" s="71"/>
      <c r="U210" s="71"/>
      <c r="V210" s="71"/>
      <c r="W210" s="71"/>
      <c r="X210" s="71"/>
      <c r="Y210" s="71">
        <v>2</v>
      </c>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row>
    <row r="211" spans="1:48" s="70" customFormat="1" ht="54.75" hidden="1" customHeight="1">
      <c r="A211" s="132"/>
      <c r="B211" s="144"/>
      <c r="C211" s="73"/>
      <c r="D211" s="73"/>
      <c r="E211" s="72">
        <v>0</v>
      </c>
      <c r="F211" s="82"/>
      <c r="G211" s="72"/>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row>
    <row r="212" spans="1:48" s="70" customFormat="1" ht="54.75" customHeight="1">
      <c r="A212" s="132">
        <v>84</v>
      </c>
      <c r="B212" s="144" t="s">
        <v>114</v>
      </c>
      <c r="C212" s="73">
        <v>2021</v>
      </c>
      <c r="D212" s="73" t="s">
        <v>3</v>
      </c>
      <c r="E212" s="72">
        <v>28636.600000000002</v>
      </c>
      <c r="F212" s="80">
        <v>24208.9</v>
      </c>
      <c r="G212" s="75"/>
      <c r="H212" s="71"/>
      <c r="I212" s="71"/>
      <c r="J212" s="71"/>
      <c r="K212" s="71"/>
      <c r="L212" s="71">
        <v>3</v>
      </c>
      <c r="M212" s="71">
        <v>20</v>
      </c>
      <c r="N212" s="71"/>
      <c r="O212" s="71"/>
      <c r="P212" s="71"/>
      <c r="Q212" s="71"/>
      <c r="R212" s="71"/>
      <c r="S212" s="71"/>
      <c r="T212" s="71"/>
      <c r="U212" s="71"/>
      <c r="V212" s="71">
        <v>1</v>
      </c>
      <c r="W212" s="71">
        <v>10</v>
      </c>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row>
    <row r="213" spans="1:48" s="70" customFormat="1" ht="54.75" customHeight="1">
      <c r="A213" s="132"/>
      <c r="B213" s="144"/>
      <c r="C213" s="73">
        <v>2021</v>
      </c>
      <c r="D213" s="73" t="s">
        <v>5</v>
      </c>
      <c r="E213" s="72">
        <v>14485.4</v>
      </c>
      <c r="F213" s="75">
        <v>14485.4</v>
      </c>
      <c r="G213" s="75"/>
      <c r="H213" s="71"/>
      <c r="I213" s="71"/>
      <c r="J213" s="71"/>
      <c r="K213" s="71"/>
      <c r="L213" s="71"/>
      <c r="M213" s="71">
        <v>8</v>
      </c>
      <c r="N213" s="71"/>
      <c r="O213" s="71"/>
      <c r="P213" s="71"/>
      <c r="Q213" s="71"/>
      <c r="R213" s="71"/>
      <c r="S213" s="71"/>
      <c r="T213" s="71"/>
      <c r="U213" s="71"/>
      <c r="V213" s="71"/>
      <c r="W213" s="71">
        <v>8</v>
      </c>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row>
    <row r="214" spans="1:48" s="70" customFormat="1" ht="54.75" customHeight="1">
      <c r="A214" s="132"/>
      <c r="B214" s="144"/>
      <c r="C214" s="73">
        <v>2023</v>
      </c>
      <c r="D214" s="73" t="s">
        <v>3</v>
      </c>
      <c r="E214" s="75">
        <v>1434.2</v>
      </c>
      <c r="F214" s="75"/>
      <c r="G214" s="75">
        <v>1434.2</v>
      </c>
      <c r="H214" s="71"/>
      <c r="I214" s="71"/>
      <c r="J214" s="71"/>
      <c r="K214" s="71"/>
      <c r="L214" s="71"/>
      <c r="M214" s="71"/>
      <c r="N214" s="71">
        <v>1</v>
      </c>
      <c r="O214" s="71"/>
      <c r="P214" s="71"/>
      <c r="Q214" s="71"/>
      <c r="R214" s="71"/>
      <c r="S214" s="71"/>
      <c r="T214" s="71"/>
      <c r="U214" s="71"/>
      <c r="V214" s="71"/>
      <c r="W214" s="71"/>
      <c r="X214" s="71"/>
      <c r="Y214" s="71"/>
      <c r="Z214" s="71">
        <v>0</v>
      </c>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row>
    <row r="215" spans="1:48" s="70" customFormat="1" ht="54.75" customHeight="1">
      <c r="A215" s="132">
        <v>85</v>
      </c>
      <c r="B215" s="144" t="s">
        <v>113</v>
      </c>
      <c r="C215" s="73">
        <v>2022</v>
      </c>
      <c r="D215" s="73" t="s">
        <v>7</v>
      </c>
      <c r="E215" s="75">
        <v>6989.6</v>
      </c>
      <c r="F215" s="75">
        <v>3165.7</v>
      </c>
      <c r="G215" s="75">
        <v>1186.5</v>
      </c>
      <c r="H215" s="71"/>
      <c r="I215" s="71"/>
      <c r="J215" s="71"/>
      <c r="K215" s="71"/>
      <c r="L215" s="71"/>
      <c r="M215" s="71"/>
      <c r="N215" s="71">
        <v>10</v>
      </c>
      <c r="O215" s="71">
        <v>4</v>
      </c>
      <c r="P215" s="71"/>
      <c r="Q215" s="71"/>
      <c r="R215" s="71"/>
      <c r="S215" s="71"/>
      <c r="T215" s="71"/>
      <c r="U215" s="71"/>
      <c r="V215" s="71"/>
      <c r="W215" s="71"/>
      <c r="X215" s="71"/>
      <c r="Y215" s="71">
        <v>1</v>
      </c>
      <c r="Z215" s="71"/>
      <c r="AA215" s="71"/>
      <c r="AB215" s="71"/>
      <c r="AC215" s="71"/>
      <c r="AD215" s="71"/>
      <c r="AE215" s="71"/>
      <c r="AF215" s="71"/>
      <c r="AG215" s="71"/>
      <c r="AH215" s="71"/>
      <c r="AI215" s="71"/>
      <c r="AJ215" s="71"/>
      <c r="AK215" s="71"/>
      <c r="AL215" s="71"/>
      <c r="AM215" s="71"/>
      <c r="AN215" s="71"/>
      <c r="AO215" s="71"/>
      <c r="AP215" s="71"/>
      <c r="AQ215" s="71"/>
      <c r="AR215" s="71">
        <v>10</v>
      </c>
      <c r="AS215" s="71"/>
      <c r="AT215" s="71"/>
      <c r="AU215" s="71"/>
      <c r="AV215" s="76"/>
    </row>
    <row r="216" spans="1:48" s="70" customFormat="1" ht="54.75" hidden="1" customHeight="1">
      <c r="A216" s="132"/>
      <c r="B216" s="144"/>
      <c r="C216" s="73"/>
      <c r="D216" s="73"/>
      <c r="E216" s="72"/>
      <c r="F216" s="82"/>
      <c r="G216" s="72"/>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83"/>
    </row>
    <row r="217" spans="1:48" s="70" customFormat="1" ht="75" customHeight="1">
      <c r="A217" s="73">
        <v>86</v>
      </c>
      <c r="B217" s="74" t="s">
        <v>112</v>
      </c>
      <c r="C217" s="73">
        <v>2022</v>
      </c>
      <c r="D217" s="73" t="s">
        <v>8</v>
      </c>
      <c r="E217" s="75">
        <v>14431.8</v>
      </c>
      <c r="F217" s="75">
        <v>14431.8</v>
      </c>
      <c r="G217" s="75"/>
      <c r="H217" s="71"/>
      <c r="I217" s="71"/>
      <c r="J217" s="71"/>
      <c r="K217" s="71"/>
      <c r="L217" s="71"/>
      <c r="M217" s="71"/>
      <c r="N217" s="71"/>
      <c r="O217" s="71">
        <v>1</v>
      </c>
      <c r="P217" s="71"/>
      <c r="Q217" s="71"/>
      <c r="R217" s="71"/>
      <c r="S217" s="71"/>
      <c r="T217" s="71"/>
      <c r="U217" s="71"/>
      <c r="V217" s="71"/>
      <c r="W217" s="71"/>
      <c r="X217" s="71"/>
      <c r="Y217" s="71">
        <v>1</v>
      </c>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6"/>
    </row>
    <row r="218" spans="1:48" s="70" customFormat="1" ht="54.75" customHeight="1">
      <c r="A218" s="149">
        <v>87</v>
      </c>
      <c r="B218" s="146" t="s">
        <v>111</v>
      </c>
      <c r="C218" s="77">
        <v>2021</v>
      </c>
      <c r="D218" s="77" t="s">
        <v>7</v>
      </c>
      <c r="E218" s="82">
        <v>15485</v>
      </c>
      <c r="F218" s="82">
        <v>15485</v>
      </c>
      <c r="G218" s="82"/>
      <c r="H218" s="71"/>
      <c r="I218" s="71"/>
      <c r="J218" s="71"/>
      <c r="K218" s="71"/>
      <c r="L218" s="71"/>
      <c r="M218" s="71">
        <v>2</v>
      </c>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row>
    <row r="219" spans="1:48" s="79" customFormat="1" ht="54.75" customHeight="1">
      <c r="A219" s="149"/>
      <c r="B219" s="147"/>
      <c r="C219" s="78">
        <v>2023</v>
      </c>
      <c r="D219" s="77" t="s">
        <v>7</v>
      </c>
      <c r="E219" s="81">
        <v>1421.1</v>
      </c>
      <c r="F219" s="80">
        <v>1421.1</v>
      </c>
      <c r="G219" s="75"/>
      <c r="H219" s="71"/>
      <c r="I219" s="71"/>
      <c r="J219" s="71"/>
      <c r="K219" s="71"/>
      <c r="L219" s="71"/>
      <c r="M219" s="71"/>
      <c r="N219" s="71"/>
      <c r="O219" s="71"/>
      <c r="P219" s="71"/>
      <c r="Q219" s="71">
        <v>2</v>
      </c>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6"/>
    </row>
    <row r="220" spans="1:48" s="70" customFormat="1" ht="54.75" customHeight="1">
      <c r="A220" s="149"/>
      <c r="B220" s="147"/>
      <c r="C220" s="78">
        <v>2023</v>
      </c>
      <c r="D220" s="77" t="s">
        <v>7</v>
      </c>
      <c r="E220" s="75">
        <v>2926.4</v>
      </c>
      <c r="F220" s="75">
        <v>2926.4</v>
      </c>
      <c r="G220" s="75"/>
      <c r="H220" s="71"/>
      <c r="I220" s="71"/>
      <c r="J220" s="71"/>
      <c r="K220" s="71"/>
      <c r="L220" s="71"/>
      <c r="M220" s="71"/>
      <c r="N220" s="71"/>
      <c r="O220" s="71"/>
      <c r="P220" s="71"/>
      <c r="Q220" s="71">
        <v>2</v>
      </c>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6"/>
    </row>
    <row r="221" spans="1:48" s="70" customFormat="1" ht="54.75" customHeight="1">
      <c r="A221" s="132">
        <v>88</v>
      </c>
      <c r="B221" s="144" t="s">
        <v>110</v>
      </c>
      <c r="C221" s="73">
        <v>2022</v>
      </c>
      <c r="D221" s="73" t="s">
        <v>8</v>
      </c>
      <c r="E221" s="72">
        <v>5248.1</v>
      </c>
      <c r="F221" s="75">
        <v>5248.1</v>
      </c>
      <c r="G221" s="75"/>
      <c r="H221" s="71"/>
      <c r="I221" s="71"/>
      <c r="J221" s="71"/>
      <c r="K221" s="71"/>
      <c r="L221" s="71"/>
      <c r="M221" s="71"/>
      <c r="N221" s="71"/>
      <c r="O221" s="71">
        <v>34</v>
      </c>
      <c r="P221" s="71"/>
      <c r="Q221" s="71"/>
      <c r="R221" s="71"/>
      <c r="S221" s="71"/>
      <c r="T221" s="71"/>
      <c r="U221" s="71"/>
      <c r="V221" s="71"/>
      <c r="W221" s="71"/>
      <c r="X221" s="71"/>
      <c r="Y221" s="71">
        <v>8</v>
      </c>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v>4</v>
      </c>
      <c r="AV221" s="71"/>
    </row>
    <row r="222" spans="1:48" s="70" customFormat="1" ht="54.75" customHeight="1">
      <c r="A222" s="132"/>
      <c r="B222" s="144"/>
      <c r="C222" s="73">
        <v>2023</v>
      </c>
      <c r="D222" s="73" t="s">
        <v>8</v>
      </c>
      <c r="E222" s="72">
        <v>2898.3</v>
      </c>
      <c r="F222" s="75">
        <v>2848.3</v>
      </c>
      <c r="G222" s="75"/>
      <c r="H222" s="71"/>
      <c r="I222" s="71"/>
      <c r="J222" s="71"/>
      <c r="K222" s="71"/>
      <c r="L222" s="71"/>
      <c r="M222" s="71"/>
      <c r="N222" s="71"/>
      <c r="O222" s="71"/>
      <c r="P222" s="71"/>
      <c r="Q222" s="71">
        <v>15</v>
      </c>
      <c r="R222" s="71"/>
      <c r="S222" s="71"/>
      <c r="T222" s="71"/>
      <c r="U222" s="71"/>
      <c r="V222" s="71"/>
      <c r="W222" s="71"/>
      <c r="X222" s="71"/>
      <c r="Y222" s="71"/>
      <c r="Z222" s="71"/>
      <c r="AA222" s="71">
        <v>3</v>
      </c>
      <c r="AB222" s="71"/>
      <c r="AC222" s="71"/>
      <c r="AD222" s="71"/>
      <c r="AE222" s="71"/>
      <c r="AF222" s="71"/>
      <c r="AG222" s="71"/>
      <c r="AH222" s="71"/>
      <c r="AI222" s="71"/>
      <c r="AJ222" s="71"/>
      <c r="AK222" s="71"/>
      <c r="AL222" s="71"/>
      <c r="AM222" s="71"/>
      <c r="AN222" s="71"/>
      <c r="AO222" s="71"/>
      <c r="AP222" s="71"/>
      <c r="AQ222" s="71"/>
      <c r="AR222" s="71"/>
      <c r="AS222" s="71"/>
      <c r="AT222" s="71"/>
      <c r="AU222" s="71"/>
      <c r="AV222" s="71"/>
    </row>
    <row r="223" spans="1:48" s="70" customFormat="1" ht="54.75" customHeight="1">
      <c r="A223" s="73">
        <v>89</v>
      </c>
      <c r="B223" s="74" t="s">
        <v>109</v>
      </c>
      <c r="C223" s="73">
        <v>2022</v>
      </c>
      <c r="D223" s="73" t="s">
        <v>8</v>
      </c>
      <c r="E223" s="72">
        <v>2000</v>
      </c>
      <c r="F223" s="72">
        <v>2000</v>
      </c>
      <c r="G223" s="75"/>
      <c r="H223" s="71"/>
      <c r="I223" s="71"/>
      <c r="J223" s="71"/>
      <c r="K223" s="71"/>
      <c r="L223" s="71"/>
      <c r="M223" s="71"/>
      <c r="N223" s="71"/>
      <c r="O223" s="71">
        <v>1</v>
      </c>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row>
    <row r="224" spans="1:48" s="70" customFormat="1" ht="54.75" customHeight="1">
      <c r="A224" s="73">
        <v>90</v>
      </c>
      <c r="B224" s="74" t="s">
        <v>108</v>
      </c>
      <c r="C224" s="73">
        <v>2022</v>
      </c>
      <c r="D224" s="73" t="s">
        <v>8</v>
      </c>
      <c r="E224" s="72">
        <v>3511.1</v>
      </c>
      <c r="F224" s="72">
        <v>3511.1</v>
      </c>
      <c r="G224" s="72"/>
      <c r="H224" s="71"/>
      <c r="I224" s="71"/>
      <c r="J224" s="71"/>
      <c r="K224" s="71"/>
      <c r="L224" s="71"/>
      <c r="M224" s="71"/>
      <c r="N224" s="71"/>
      <c r="O224" s="71">
        <v>1</v>
      </c>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row>
    <row r="225" spans="1:48" s="66" customFormat="1" ht="53.25" customHeight="1">
      <c r="A225" s="69"/>
      <c r="B225" s="69" t="s">
        <v>19</v>
      </c>
      <c r="C225" s="69"/>
      <c r="D225" s="69"/>
      <c r="E225" s="68">
        <f t="shared" ref="E225:AV225" si="2">SUM(E5:E224)</f>
        <v>6326548.2899999944</v>
      </c>
      <c r="F225" s="68">
        <f t="shared" si="2"/>
        <v>5990901.9999999925</v>
      </c>
      <c r="G225" s="68">
        <f t="shared" si="2"/>
        <v>24451.649999999994</v>
      </c>
      <c r="H225" s="67">
        <f t="shared" si="2"/>
        <v>9</v>
      </c>
      <c r="I225" s="67">
        <f t="shared" si="2"/>
        <v>1973</v>
      </c>
      <c r="J225" s="67">
        <f t="shared" si="2"/>
        <v>12</v>
      </c>
      <c r="K225" s="67">
        <f t="shared" si="2"/>
        <v>3101</v>
      </c>
      <c r="L225" s="67">
        <f t="shared" si="2"/>
        <v>42</v>
      </c>
      <c r="M225" s="67">
        <f t="shared" si="2"/>
        <v>5407</v>
      </c>
      <c r="N225" s="67">
        <f t="shared" si="2"/>
        <v>119</v>
      </c>
      <c r="O225" s="67">
        <f t="shared" si="2"/>
        <v>4101</v>
      </c>
      <c r="P225" s="67">
        <f t="shared" si="2"/>
        <v>28</v>
      </c>
      <c r="Q225" s="67">
        <f t="shared" si="2"/>
        <v>1533</v>
      </c>
      <c r="R225" s="67">
        <f t="shared" si="2"/>
        <v>3</v>
      </c>
      <c r="S225" s="67">
        <f t="shared" si="2"/>
        <v>193</v>
      </c>
      <c r="T225" s="67">
        <f t="shared" si="2"/>
        <v>1</v>
      </c>
      <c r="U225" s="67">
        <f t="shared" si="2"/>
        <v>283</v>
      </c>
      <c r="V225" s="67">
        <f t="shared" si="2"/>
        <v>34</v>
      </c>
      <c r="W225" s="67">
        <f t="shared" si="2"/>
        <v>708</v>
      </c>
      <c r="X225" s="67">
        <f t="shared" si="2"/>
        <v>88</v>
      </c>
      <c r="Y225" s="67">
        <f t="shared" si="2"/>
        <v>675</v>
      </c>
      <c r="Z225" s="67">
        <f t="shared" si="2"/>
        <v>4</v>
      </c>
      <c r="AA225" s="67">
        <f t="shared" si="2"/>
        <v>145</v>
      </c>
      <c r="AB225" s="67">
        <f t="shared" si="2"/>
        <v>0</v>
      </c>
      <c r="AC225" s="67">
        <f t="shared" si="2"/>
        <v>0</v>
      </c>
      <c r="AD225" s="67">
        <f t="shared" si="2"/>
        <v>0</v>
      </c>
      <c r="AE225" s="67">
        <f t="shared" si="2"/>
        <v>0</v>
      </c>
      <c r="AF225" s="67">
        <f t="shared" si="2"/>
        <v>0</v>
      </c>
      <c r="AG225" s="67">
        <f t="shared" si="2"/>
        <v>0</v>
      </c>
      <c r="AH225" s="67">
        <f t="shared" si="2"/>
        <v>35</v>
      </c>
      <c r="AI225" s="67">
        <f t="shared" si="2"/>
        <v>0</v>
      </c>
      <c r="AJ225" s="67">
        <f t="shared" si="2"/>
        <v>1</v>
      </c>
      <c r="AK225" s="67">
        <f t="shared" si="2"/>
        <v>34</v>
      </c>
      <c r="AL225" s="67">
        <f t="shared" si="2"/>
        <v>0</v>
      </c>
      <c r="AM225" s="67">
        <f t="shared" si="2"/>
        <v>0</v>
      </c>
      <c r="AN225" s="67">
        <f t="shared" si="2"/>
        <v>0</v>
      </c>
      <c r="AO225" s="67">
        <f t="shared" si="2"/>
        <v>0</v>
      </c>
      <c r="AP225" s="67">
        <f t="shared" si="2"/>
        <v>0</v>
      </c>
      <c r="AQ225" s="67">
        <f t="shared" si="2"/>
        <v>24</v>
      </c>
      <c r="AR225" s="67">
        <f t="shared" si="2"/>
        <v>44</v>
      </c>
      <c r="AS225" s="67">
        <f t="shared" si="2"/>
        <v>0</v>
      </c>
      <c r="AT225" s="67">
        <f t="shared" si="2"/>
        <v>1</v>
      </c>
      <c r="AU225" s="67">
        <f t="shared" si="2"/>
        <v>38</v>
      </c>
      <c r="AV225" s="67">
        <f t="shared" si="2"/>
        <v>0</v>
      </c>
    </row>
    <row r="226" spans="1:48" s="65" customFormat="1" ht="48.75" customHeight="1">
      <c r="A226" s="64"/>
      <c r="B226" s="63"/>
      <c r="C226" s="62"/>
      <c r="D226" s="62"/>
      <c r="E226" s="61"/>
      <c r="F226" s="61"/>
      <c r="G226" s="61"/>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row>
  </sheetData>
  <mergeCells count="86">
    <mergeCell ref="AV2:AV4"/>
    <mergeCell ref="AB2:AK2"/>
    <mergeCell ref="AB3:AC3"/>
    <mergeCell ref="AD3:AE3"/>
    <mergeCell ref="AF3:AG3"/>
    <mergeCell ref="AH3:AI3"/>
    <mergeCell ref="AJ3:AK3"/>
    <mergeCell ref="AL3:AM3"/>
    <mergeCell ref="AL2:AU2"/>
    <mergeCell ref="AN3:AO3"/>
    <mergeCell ref="A221:A222"/>
    <mergeCell ref="B221:B222"/>
    <mergeCell ref="A208:A209"/>
    <mergeCell ref="B208:B209"/>
    <mergeCell ref="A210:A211"/>
    <mergeCell ref="B210:B211"/>
    <mergeCell ref="A212:A214"/>
    <mergeCell ref="B212:B214"/>
    <mergeCell ref="A215:A216"/>
    <mergeCell ref="B215:B216"/>
    <mergeCell ref="A218:A220"/>
    <mergeCell ref="B218:B220"/>
    <mergeCell ref="A206:A207"/>
    <mergeCell ref="B206:B207"/>
    <mergeCell ref="A193:A201"/>
    <mergeCell ref="B193:B201"/>
    <mergeCell ref="A161:A166"/>
    <mergeCell ref="A169:A170"/>
    <mergeCell ref="A171:A173"/>
    <mergeCell ref="B172:B173"/>
    <mergeCell ref="A174:A176"/>
    <mergeCell ref="A178:A182"/>
    <mergeCell ref="A202:A203"/>
    <mergeCell ref="B202:B203"/>
    <mergeCell ref="A204:A205"/>
    <mergeCell ref="B204:B205"/>
    <mergeCell ref="A153:A155"/>
    <mergeCell ref="A99:A104"/>
    <mergeCell ref="A184:A185"/>
    <mergeCell ref="A186:A190"/>
    <mergeCell ref="B186:B190"/>
    <mergeCell ref="A157:A160"/>
    <mergeCell ref="A105:A107"/>
    <mergeCell ref="A108:A113"/>
    <mergeCell ref="A114:A116"/>
    <mergeCell ref="A117:A120"/>
    <mergeCell ref="A125:A128"/>
    <mergeCell ref="A129:A137"/>
    <mergeCell ref="A89:A92"/>
    <mergeCell ref="A138:A140"/>
    <mergeCell ref="A141:A146"/>
    <mergeCell ref="A148:A149"/>
    <mergeCell ref="A151:A152"/>
    <mergeCell ref="A64:A69"/>
    <mergeCell ref="A70:A78"/>
    <mergeCell ref="B77:B78"/>
    <mergeCell ref="A79:A88"/>
    <mergeCell ref="B81:B88"/>
    <mergeCell ref="A1:AV1"/>
    <mergeCell ref="A2:A4"/>
    <mergeCell ref="B2:B4"/>
    <mergeCell ref="D2:D4"/>
    <mergeCell ref="E2:G2"/>
    <mergeCell ref="E3:E4"/>
    <mergeCell ref="V3:W3"/>
    <mergeCell ref="X3:Y3"/>
    <mergeCell ref="AP3:AQ3"/>
    <mergeCell ref="AR3:AS3"/>
    <mergeCell ref="AT3:AU3"/>
    <mergeCell ref="Z3:AA3"/>
    <mergeCell ref="H3:I3"/>
    <mergeCell ref="J3:K3"/>
    <mergeCell ref="L3:M3"/>
    <mergeCell ref="N3:O3"/>
    <mergeCell ref="R2:AA2"/>
    <mergeCell ref="A17:A31"/>
    <mergeCell ref="A49:A50"/>
    <mergeCell ref="A51:A56"/>
    <mergeCell ref="B51:B56"/>
    <mergeCell ref="R3:S3"/>
    <mergeCell ref="T3:U3"/>
    <mergeCell ref="F3:F4"/>
    <mergeCell ref="G3:G4"/>
    <mergeCell ref="C2:C4"/>
    <mergeCell ref="P3:Q3"/>
    <mergeCell ref="H2:Q2"/>
  </mergeCells>
  <pageMargins left="0" right="0" top="0.19685039370078741" bottom="0" header="0.19685039370078741" footer="0.19685039370078741"/>
  <pageSetup paperSize="9" scale="55" orientation="landscape" r:id="rId1"/>
  <headerFooter differentOddEven="1"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C9D03-45F5-45DC-9E1B-73B00B024B26}">
  <dimension ref="A1:J22"/>
  <sheetViews>
    <sheetView showZeros="0" tabSelected="1" view="pageBreakPreview" zoomScale="85" zoomScaleNormal="85" zoomScaleSheetLayoutView="85" workbookViewId="0">
      <selection activeCell="I6" sqref="I6"/>
    </sheetView>
  </sheetViews>
  <sheetFormatPr defaultRowHeight="15.5"/>
  <cols>
    <col min="1" max="1" width="4.6640625" customWidth="1"/>
    <col min="2" max="2" width="20.9140625" customWidth="1"/>
    <col min="3" max="3" width="24.1640625" customWidth="1"/>
    <col min="4" max="9" width="16.75" customWidth="1"/>
    <col min="10" max="10" width="16.75" style="3" customWidth="1"/>
  </cols>
  <sheetData>
    <row r="1" spans="1:10" ht="29.25" customHeight="1">
      <c r="A1" s="121" t="s">
        <v>107</v>
      </c>
      <c r="B1" s="121"/>
      <c r="C1" s="121"/>
      <c r="D1" s="121"/>
      <c r="E1" s="121"/>
      <c r="F1" s="121"/>
      <c r="G1" s="121"/>
      <c r="H1" s="121"/>
      <c r="I1" s="121"/>
      <c r="J1" s="121"/>
    </row>
    <row r="2" spans="1:10" ht="24" customHeight="1">
      <c r="A2" s="122" t="s">
        <v>317</v>
      </c>
      <c r="B2" s="122"/>
      <c r="C2" s="122"/>
      <c r="D2" s="122"/>
      <c r="E2" s="122"/>
      <c r="F2" s="122"/>
      <c r="G2" s="122"/>
      <c r="H2" s="122"/>
      <c r="I2" s="122"/>
      <c r="J2" s="122"/>
    </row>
    <row r="3" spans="1:10" s="2" customFormat="1" ht="41" customHeight="1">
      <c r="A3" s="123" t="s">
        <v>17</v>
      </c>
      <c r="B3" s="123" t="s">
        <v>18</v>
      </c>
      <c r="C3" s="151" t="s">
        <v>99</v>
      </c>
      <c r="D3" s="150"/>
      <c r="E3" s="152"/>
      <c r="F3" s="125" t="s">
        <v>100</v>
      </c>
      <c r="G3" s="150"/>
      <c r="H3" s="150"/>
      <c r="I3" s="126"/>
      <c r="J3" s="126"/>
    </row>
    <row r="4" spans="1:10" s="2" customFormat="1" ht="31.5" customHeight="1">
      <c r="A4" s="124"/>
      <c r="B4" s="124"/>
      <c r="C4" s="8" t="s">
        <v>106</v>
      </c>
      <c r="D4" s="8" t="s">
        <v>101</v>
      </c>
      <c r="E4" s="8" t="s">
        <v>102</v>
      </c>
      <c r="F4" s="8" t="s">
        <v>104</v>
      </c>
      <c r="G4" s="8" t="s">
        <v>101</v>
      </c>
      <c r="H4" s="54" t="s">
        <v>105</v>
      </c>
      <c r="I4" s="8" t="s">
        <v>102</v>
      </c>
      <c r="J4" s="33" t="s">
        <v>103</v>
      </c>
    </row>
    <row r="5" spans="1:10" ht="27.75" customHeight="1">
      <c r="A5" s="7">
        <v>1</v>
      </c>
      <c r="B5" s="7" t="s">
        <v>0</v>
      </c>
      <c r="C5" s="53">
        <v>0</v>
      </c>
      <c r="D5" s="34">
        <v>71</v>
      </c>
      <c r="E5" s="35">
        <v>71</v>
      </c>
      <c r="F5" s="53">
        <v>824</v>
      </c>
      <c r="G5" s="34">
        <v>219</v>
      </c>
      <c r="H5" s="57">
        <v>185</v>
      </c>
      <c r="I5" s="35">
        <v>105</v>
      </c>
      <c r="J5" s="34">
        <f>G5-I5</f>
        <v>114</v>
      </c>
    </row>
    <row r="6" spans="1:10" ht="27.75" customHeight="1">
      <c r="A6" s="7">
        <v>2</v>
      </c>
      <c r="B6" s="7" t="s">
        <v>4</v>
      </c>
      <c r="C6" s="53">
        <v>2653</v>
      </c>
      <c r="D6" s="35"/>
      <c r="E6" s="35"/>
      <c r="F6" s="53">
        <v>1658</v>
      </c>
      <c r="G6" s="35">
        <v>354</v>
      </c>
      <c r="H6" s="55">
        <v>354</v>
      </c>
      <c r="I6" s="35">
        <v>350</v>
      </c>
      <c r="J6" s="34">
        <f t="shared" ref="J6:J21" si="0">G6-I6</f>
        <v>4</v>
      </c>
    </row>
    <row r="7" spans="1:10" ht="27.75" customHeight="1">
      <c r="A7" s="7">
        <v>3</v>
      </c>
      <c r="B7" s="7" t="s">
        <v>1</v>
      </c>
      <c r="C7" s="53"/>
      <c r="D7" s="35"/>
      <c r="E7" s="35"/>
      <c r="F7" s="53">
        <v>1789</v>
      </c>
      <c r="G7" s="35">
        <v>180</v>
      </c>
      <c r="H7" s="55">
        <v>180</v>
      </c>
      <c r="I7" s="35">
        <v>189</v>
      </c>
      <c r="J7" s="34">
        <v>0</v>
      </c>
    </row>
    <row r="8" spans="1:10" ht="27.75" customHeight="1">
      <c r="A8" s="7">
        <v>4</v>
      </c>
      <c r="B8" s="7" t="s">
        <v>2</v>
      </c>
      <c r="C8" s="53">
        <v>358</v>
      </c>
      <c r="D8" s="35"/>
      <c r="E8" s="35"/>
      <c r="F8" s="53">
        <v>1288</v>
      </c>
      <c r="G8" s="35">
        <v>278</v>
      </c>
      <c r="H8" s="55">
        <v>236</v>
      </c>
      <c r="I8" s="35">
        <v>208</v>
      </c>
      <c r="J8" s="34">
        <f t="shared" si="0"/>
        <v>70</v>
      </c>
    </row>
    <row r="9" spans="1:10" ht="27.75" customHeight="1">
      <c r="A9" s="7">
        <v>5</v>
      </c>
      <c r="B9" s="7" t="s">
        <v>3</v>
      </c>
      <c r="C9" s="53">
        <v>0</v>
      </c>
      <c r="D9" s="35">
        <v>41</v>
      </c>
      <c r="E9" s="35">
        <v>41</v>
      </c>
      <c r="F9" s="53">
        <v>429</v>
      </c>
      <c r="G9" s="35">
        <v>88</v>
      </c>
      <c r="H9" s="55">
        <v>88</v>
      </c>
      <c r="I9" s="35">
        <v>87</v>
      </c>
      <c r="J9" s="34">
        <f t="shared" si="0"/>
        <v>1</v>
      </c>
    </row>
    <row r="10" spans="1:10" ht="27.75" customHeight="1">
      <c r="A10" s="7">
        <v>6</v>
      </c>
      <c r="B10" s="7" t="s">
        <v>5</v>
      </c>
      <c r="C10" s="53">
        <v>0</v>
      </c>
      <c r="D10" s="35"/>
      <c r="E10" s="35"/>
      <c r="F10" s="53">
        <v>697</v>
      </c>
      <c r="G10" s="35">
        <v>145</v>
      </c>
      <c r="H10" s="55">
        <v>88</v>
      </c>
      <c r="I10" s="35">
        <v>178</v>
      </c>
      <c r="J10" s="34">
        <v>0</v>
      </c>
    </row>
    <row r="11" spans="1:10" ht="27.75" customHeight="1">
      <c r="A11" s="7">
        <v>7</v>
      </c>
      <c r="B11" s="7" t="s">
        <v>6</v>
      </c>
      <c r="C11" s="53">
        <v>0</v>
      </c>
      <c r="D11" s="35">
        <v>103</v>
      </c>
      <c r="E11" s="35">
        <v>103</v>
      </c>
      <c r="F11" s="53">
        <v>1579</v>
      </c>
      <c r="G11" s="35">
        <v>203</v>
      </c>
      <c r="H11" s="55">
        <v>193</v>
      </c>
      <c r="I11" s="35">
        <v>170</v>
      </c>
      <c r="J11" s="34">
        <f t="shared" si="0"/>
        <v>33</v>
      </c>
    </row>
    <row r="12" spans="1:10" ht="27.75" customHeight="1">
      <c r="A12" s="7">
        <v>8</v>
      </c>
      <c r="B12" s="7" t="s">
        <v>7</v>
      </c>
      <c r="C12" s="53">
        <v>0</v>
      </c>
      <c r="D12" s="35"/>
      <c r="E12" s="35"/>
      <c r="F12" s="53">
        <v>999</v>
      </c>
      <c r="G12" s="35">
        <v>124</v>
      </c>
      <c r="H12" s="55">
        <v>124</v>
      </c>
      <c r="I12" s="35">
        <v>120</v>
      </c>
      <c r="J12" s="34">
        <f t="shared" si="0"/>
        <v>4</v>
      </c>
    </row>
    <row r="13" spans="1:10" ht="27.75" customHeight="1">
      <c r="A13" s="7">
        <v>9</v>
      </c>
      <c r="B13" s="7" t="s">
        <v>8</v>
      </c>
      <c r="C13" s="53">
        <v>0</v>
      </c>
      <c r="D13" s="35">
        <v>860</v>
      </c>
      <c r="E13" s="35">
        <v>860</v>
      </c>
      <c r="F13" s="53">
        <v>862</v>
      </c>
      <c r="G13" s="35">
        <v>355</v>
      </c>
      <c r="H13" s="55">
        <v>355</v>
      </c>
      <c r="I13" s="35">
        <v>129</v>
      </c>
      <c r="J13" s="34">
        <f t="shared" si="0"/>
        <v>226</v>
      </c>
    </row>
    <row r="14" spans="1:10" ht="27.75" customHeight="1">
      <c r="A14" s="7">
        <v>10</v>
      </c>
      <c r="B14" s="7" t="s">
        <v>9</v>
      </c>
      <c r="C14" s="53">
        <v>66</v>
      </c>
      <c r="D14" s="35"/>
      <c r="E14" s="35"/>
      <c r="F14" s="53">
        <v>1274</v>
      </c>
      <c r="G14" s="35">
        <v>204</v>
      </c>
      <c r="H14" s="55">
        <v>204</v>
      </c>
      <c r="I14" s="35">
        <v>191</v>
      </c>
      <c r="J14" s="34">
        <f t="shared" si="0"/>
        <v>13</v>
      </c>
    </row>
    <row r="15" spans="1:10" ht="27.75" customHeight="1">
      <c r="A15" s="7">
        <v>11</v>
      </c>
      <c r="B15" s="7" t="s">
        <v>10</v>
      </c>
      <c r="C15" s="53"/>
      <c r="D15" s="35">
        <v>30</v>
      </c>
      <c r="E15" s="35">
        <v>30</v>
      </c>
      <c r="F15" s="53">
        <v>1490</v>
      </c>
      <c r="G15" s="35"/>
      <c r="H15" s="55"/>
      <c r="I15" s="35">
        <v>179</v>
      </c>
      <c r="J15" s="34">
        <v>179</v>
      </c>
    </row>
    <row r="16" spans="1:10" ht="27.75" customHeight="1">
      <c r="A16" s="7">
        <v>12</v>
      </c>
      <c r="B16" s="7" t="s">
        <v>11</v>
      </c>
      <c r="C16" s="53">
        <v>0</v>
      </c>
      <c r="D16" s="35">
        <v>93</v>
      </c>
      <c r="E16" s="35">
        <v>93</v>
      </c>
      <c r="F16" s="53">
        <v>497</v>
      </c>
      <c r="G16" s="35">
        <v>88</v>
      </c>
      <c r="H16" s="55">
        <v>88</v>
      </c>
      <c r="I16" s="35">
        <v>45</v>
      </c>
      <c r="J16" s="34">
        <f t="shared" si="0"/>
        <v>43</v>
      </c>
    </row>
    <row r="17" spans="1:10" ht="27.75" customHeight="1">
      <c r="A17" s="7">
        <v>13</v>
      </c>
      <c r="B17" s="7" t="s">
        <v>12</v>
      </c>
      <c r="C17" s="53">
        <v>0</v>
      </c>
      <c r="D17" s="35">
        <v>31</v>
      </c>
      <c r="E17" s="35">
        <v>31</v>
      </c>
      <c r="F17" s="53">
        <v>558</v>
      </c>
      <c r="G17" s="35">
        <v>197</v>
      </c>
      <c r="H17" s="55">
        <v>192</v>
      </c>
      <c r="I17" s="35">
        <v>106</v>
      </c>
      <c r="J17" s="34">
        <f t="shared" si="0"/>
        <v>91</v>
      </c>
    </row>
    <row r="18" spans="1:10" ht="27.75" customHeight="1">
      <c r="A18" s="7">
        <v>14</v>
      </c>
      <c r="B18" s="7" t="s">
        <v>13</v>
      </c>
      <c r="C18" s="53">
        <v>0</v>
      </c>
      <c r="D18" s="35">
        <v>81</v>
      </c>
      <c r="E18" s="35">
        <v>81</v>
      </c>
      <c r="F18" s="53">
        <v>207</v>
      </c>
      <c r="G18" s="35">
        <v>35</v>
      </c>
      <c r="H18" s="55">
        <v>35</v>
      </c>
      <c r="I18" s="35">
        <v>34</v>
      </c>
      <c r="J18" s="34">
        <f>G18-I18</f>
        <v>1</v>
      </c>
    </row>
    <row r="19" spans="1:10" ht="27.75" customHeight="1">
      <c r="A19" s="7">
        <v>15</v>
      </c>
      <c r="B19" s="7" t="s">
        <v>14</v>
      </c>
      <c r="C19" s="53">
        <v>0</v>
      </c>
      <c r="D19" s="35"/>
      <c r="E19" s="35"/>
      <c r="F19" s="53">
        <v>1024</v>
      </c>
      <c r="G19" s="35">
        <v>145</v>
      </c>
      <c r="H19" s="55">
        <v>83</v>
      </c>
      <c r="I19" s="35">
        <v>141</v>
      </c>
      <c r="J19" s="34">
        <f t="shared" si="0"/>
        <v>4</v>
      </c>
    </row>
    <row r="20" spans="1:10" ht="27.75" customHeight="1">
      <c r="A20" s="7">
        <v>16</v>
      </c>
      <c r="B20" s="7" t="s">
        <v>15</v>
      </c>
      <c r="C20" s="53">
        <v>101</v>
      </c>
      <c r="D20" s="42">
        <v>65</v>
      </c>
      <c r="E20" s="43">
        <v>65</v>
      </c>
      <c r="F20" s="53">
        <v>470</v>
      </c>
      <c r="G20" s="42">
        <v>99</v>
      </c>
      <c r="H20" s="58">
        <v>99</v>
      </c>
      <c r="I20" s="43">
        <v>91</v>
      </c>
      <c r="J20" s="34">
        <f t="shared" si="0"/>
        <v>8</v>
      </c>
    </row>
    <row r="21" spans="1:10" ht="27.75" customHeight="1">
      <c r="A21" s="7">
        <v>17</v>
      </c>
      <c r="B21" s="7" t="s">
        <v>16</v>
      </c>
      <c r="C21" s="53">
        <v>0</v>
      </c>
      <c r="D21" s="43">
        <v>414</v>
      </c>
      <c r="E21" s="43">
        <v>414</v>
      </c>
      <c r="F21" s="53">
        <v>480</v>
      </c>
      <c r="G21" s="43">
        <v>126</v>
      </c>
      <c r="H21" s="56">
        <v>126</v>
      </c>
      <c r="I21" s="43">
        <v>122</v>
      </c>
      <c r="J21" s="34">
        <f t="shared" si="0"/>
        <v>4</v>
      </c>
    </row>
    <row r="22" spans="1:10" s="6" customFormat="1" ht="29.25" customHeight="1">
      <c r="A22" s="119" t="s">
        <v>19</v>
      </c>
      <c r="B22" s="120"/>
      <c r="C22" s="45">
        <f t="shared" ref="C22" si="1">SUM(C5:C21)</f>
        <v>3178</v>
      </c>
      <c r="D22" s="44">
        <f t="shared" ref="D22:E22" si="2">SUM(D5:D21)</f>
        <v>1789</v>
      </c>
      <c r="E22" s="44">
        <f t="shared" si="2"/>
        <v>1789</v>
      </c>
      <c r="F22" s="45">
        <f t="shared" ref="F22:I22" si="3">SUM(F5:F21)</f>
        <v>16125</v>
      </c>
      <c r="G22" s="45">
        <f>SUM(G5:G21)</f>
        <v>2840</v>
      </c>
      <c r="H22" s="45">
        <f>SUM(H5:H21)</f>
        <v>2630</v>
      </c>
      <c r="I22" s="45">
        <f t="shared" si="3"/>
        <v>2445</v>
      </c>
      <c r="J22" s="45">
        <f>SUM(J5:J21)</f>
        <v>795</v>
      </c>
    </row>
  </sheetData>
  <mergeCells count="7">
    <mergeCell ref="A1:J1"/>
    <mergeCell ref="A2:J2"/>
    <mergeCell ref="A22:B22"/>
    <mergeCell ref="F3:J3"/>
    <mergeCell ref="B3:B4"/>
    <mergeCell ref="A3:A4"/>
    <mergeCell ref="C3:E3"/>
  </mergeCells>
  <pageMargins left="0.70866141732283505" right="0.70866141732283505" top="0.74803149606299202" bottom="0.74803149606299202" header="0.31496062992126" footer="0.31496062992126"/>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 5- 1 cua</vt:lpstr>
      <vt:lpstr>Bieu 6 UBND xa, TT</vt:lpstr>
      <vt:lpstr>Bieu 7- TH DA thu hoi </vt:lpstr>
      <vt:lpstr>Bieu 8- GCN chua tra</vt:lpstr>
      <vt:lpstr>'Bieu 5- 1 cua'!Print_Area</vt:lpstr>
      <vt:lpstr>'Bieu 7- TH DA thu hoi '!Print_Area</vt:lpstr>
      <vt:lpstr>'Bieu 8- GCN chua tra'!Print_Area</vt:lpstr>
      <vt:lpstr>'Bieu 7- TH DA thu hoi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Vũ Minh Hào</cp:lastModifiedBy>
  <cp:lastPrinted>2023-12-13T01:30:05Z</cp:lastPrinted>
  <dcterms:created xsi:type="dcterms:W3CDTF">2019-09-16T04:21:03Z</dcterms:created>
  <dcterms:modified xsi:type="dcterms:W3CDTF">2023-12-13T01:30:29Z</dcterms:modified>
</cp:coreProperties>
</file>